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o/Desktop/"/>
    </mc:Choice>
  </mc:AlternateContent>
  <xr:revisionPtr revIDLastSave="0" documentId="13_ncr:1_{5F7A4594-CAE9-AA47-A158-59035040C344}" xr6:coauthVersionLast="36" xr6:coauthVersionMax="36" xr10:uidLastSave="{00000000-0000-0000-0000-000000000000}"/>
  <bookViews>
    <workbookView xWindow="2580" yWindow="4360" windowWidth="22220" windowHeight="19100" firstSheet="8" activeTab="13" xr2:uid="{00000000-000D-0000-FFFF-FFFF00000000}"/>
  </bookViews>
  <sheets>
    <sheet name="Lotjes tombola" sheetId="1" r:id="rId1"/>
    <sheet name="Kaarten Bingo" sheetId="2" r:id="rId2"/>
    <sheet name="Inkomsten Bar Vrijdag" sheetId="4" r:id="rId3"/>
    <sheet name="Inschrijvingen rommelmarkt" sheetId="5" r:id="rId4"/>
    <sheet name="Inkomsten Bar Zaterdag" sheetId="7" r:id="rId5"/>
    <sheet name="Inschrijvingen ontbijt" sheetId="8" r:id="rId6"/>
    <sheet name="Darts" sheetId="19" r:id="rId7"/>
    <sheet name="Inkomsten zondag Bar" sheetId="10" r:id="rId8"/>
    <sheet name="Inschrijvingen BBQ" sheetId="11" r:id="rId9"/>
    <sheet name="Inkomsten Quiz" sheetId="18" r:id="rId10"/>
    <sheet name="Inkomsten Maandag Bar" sheetId="13" r:id="rId11"/>
    <sheet name="Inkomsten soccercup" sheetId="17" r:id="rId12"/>
    <sheet name="Inkomsten Dinsdag Bar" sheetId="15" r:id="rId13"/>
    <sheet name="TOTAAL" sheetId="16" r:id="rId1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6" l="1"/>
  <c r="C25" i="16"/>
  <c r="C7" i="15"/>
  <c r="C8" i="15"/>
  <c r="C20" i="15"/>
  <c r="C24" i="15"/>
  <c r="C30" i="15"/>
  <c r="D33" i="15"/>
  <c r="D13" i="5"/>
  <c r="C63" i="8"/>
  <c r="D59" i="8"/>
  <c r="C59" i="8"/>
  <c r="B59" i="8"/>
  <c r="B31" i="13"/>
  <c r="C7" i="13"/>
  <c r="C26" i="18"/>
  <c r="L23" i="10"/>
  <c r="B30" i="7"/>
  <c r="B30" i="4"/>
  <c r="C21" i="2"/>
  <c r="E17" i="2"/>
  <c r="E15" i="2"/>
  <c r="E14" i="2"/>
  <c r="E12" i="2"/>
  <c r="E11" i="2"/>
  <c r="E8" i="2"/>
  <c r="E7" i="2"/>
  <c r="E9" i="2"/>
  <c r="E10" i="2"/>
  <c r="E13" i="2"/>
  <c r="E16" i="2"/>
  <c r="E19" i="2"/>
  <c r="E20" i="2"/>
  <c r="E6" i="2"/>
  <c r="E5" i="2"/>
  <c r="C9" i="15"/>
  <c r="C10" i="15"/>
  <c r="C11" i="15"/>
  <c r="C12" i="15"/>
  <c r="C13" i="15"/>
  <c r="C14" i="15"/>
  <c r="C15" i="15"/>
  <c r="C16" i="15"/>
  <c r="C17" i="15"/>
  <c r="C18" i="15"/>
  <c r="C19" i="15"/>
  <c r="C13" i="16"/>
  <c r="H5" i="15"/>
  <c r="H6" i="15"/>
  <c r="H13" i="15"/>
  <c r="H7" i="15"/>
  <c r="H8" i="15"/>
  <c r="H9" i="15"/>
  <c r="H10" i="15"/>
  <c r="H11" i="15"/>
  <c r="H12" i="15"/>
  <c r="C46" i="11"/>
  <c r="C9" i="13"/>
  <c r="C10" i="13"/>
  <c r="C11" i="13"/>
  <c r="C12" i="13"/>
  <c r="C13" i="13"/>
  <c r="C14" i="13"/>
  <c r="C15" i="13"/>
  <c r="C16" i="13"/>
  <c r="C17" i="13"/>
  <c r="C18" i="13"/>
  <c r="C19" i="13"/>
  <c r="C8" i="13"/>
  <c r="C20" i="13"/>
  <c r="C24" i="13"/>
  <c r="C22" i="18"/>
  <c r="C31" i="18"/>
  <c r="C27" i="16"/>
  <c r="C8" i="10"/>
  <c r="C9" i="10"/>
  <c r="C7" i="10"/>
  <c r="C10" i="10"/>
  <c r="C11" i="10"/>
  <c r="C12" i="10"/>
  <c r="C14" i="10"/>
  <c r="C15" i="10"/>
  <c r="C16" i="10"/>
  <c r="C20" i="10"/>
  <c r="C24" i="10"/>
  <c r="C27" i="10"/>
  <c r="C13" i="10"/>
  <c r="C17" i="10"/>
  <c r="C18" i="10"/>
  <c r="C19" i="10"/>
  <c r="C8" i="7"/>
  <c r="C9" i="7"/>
  <c r="C10" i="7"/>
  <c r="C11" i="7"/>
  <c r="C12" i="7"/>
  <c r="C13" i="7"/>
  <c r="C14" i="7"/>
  <c r="C15" i="7"/>
  <c r="C16" i="7"/>
  <c r="C17" i="7"/>
  <c r="C18" i="7"/>
  <c r="C19" i="7"/>
  <c r="C7" i="7"/>
  <c r="C20" i="7"/>
  <c r="D4" i="5"/>
  <c r="C7" i="4"/>
  <c r="C8" i="4"/>
  <c r="C9" i="4"/>
  <c r="C10" i="4"/>
  <c r="C11" i="4"/>
  <c r="C12" i="4"/>
  <c r="C13" i="4"/>
  <c r="C14" i="4"/>
  <c r="C15" i="4"/>
  <c r="C16" i="4"/>
  <c r="C20" i="4"/>
  <c r="D9" i="1"/>
  <c r="C30" i="16"/>
  <c r="C31" i="16" s="1"/>
  <c r="C34" i="16" s="1"/>
  <c r="C46" i="16"/>
  <c r="C20" i="17"/>
  <c r="C24" i="17"/>
  <c r="C29" i="16"/>
  <c r="D46" i="11"/>
  <c r="B49" i="11"/>
  <c r="B54" i="11"/>
  <c r="C28" i="16"/>
  <c r="B46" i="11"/>
  <c r="C24" i="16"/>
  <c r="C17" i="4"/>
  <c r="C18" i="4"/>
  <c r="C19" i="4"/>
  <c r="D21" i="2"/>
  <c r="B21" i="2"/>
  <c r="C48" i="2"/>
  <c r="G5" i="18"/>
  <c r="G6" i="18"/>
  <c r="G13" i="18"/>
  <c r="G7" i="18"/>
  <c r="G8" i="18"/>
  <c r="G9" i="18"/>
  <c r="G10" i="18"/>
  <c r="G11" i="18"/>
  <c r="G12" i="18"/>
  <c r="H5" i="17"/>
  <c r="H6" i="17"/>
  <c r="H13" i="17"/>
  <c r="H7" i="17"/>
  <c r="H8" i="17"/>
  <c r="H9" i="17"/>
  <c r="H10" i="17"/>
  <c r="H11" i="17"/>
  <c r="H12" i="17"/>
  <c r="H5" i="13"/>
  <c r="H6" i="13"/>
  <c r="H13" i="13"/>
  <c r="H7" i="13"/>
  <c r="H8" i="13"/>
  <c r="H9" i="13"/>
  <c r="H10" i="13"/>
  <c r="H11" i="13"/>
  <c r="H12" i="13"/>
  <c r="H5" i="10"/>
  <c r="H6" i="10"/>
  <c r="H7" i="10"/>
  <c r="H8" i="10"/>
  <c r="H9" i="10"/>
  <c r="H10" i="10"/>
  <c r="H11" i="10"/>
  <c r="H12" i="10"/>
  <c r="H13" i="10"/>
  <c r="H5" i="7"/>
  <c r="H6" i="7"/>
  <c r="H13" i="7"/>
  <c r="H7" i="7"/>
  <c r="H8" i="7"/>
  <c r="H9" i="7"/>
  <c r="H10" i="7"/>
  <c r="H11" i="7"/>
  <c r="H12" i="7"/>
  <c r="H6" i="4"/>
  <c r="H7" i="4"/>
  <c r="H14" i="4"/>
  <c r="H8" i="4"/>
  <c r="H9" i="4"/>
  <c r="H10" i="4"/>
  <c r="H11" i="4"/>
  <c r="H12" i="4"/>
  <c r="H13" i="4"/>
  <c r="E21" i="2"/>
  <c r="C45" i="16"/>
  <c r="C24" i="4"/>
  <c r="C9" i="16"/>
  <c r="B34" i="2"/>
  <c r="C23" i="16"/>
  <c r="C50" i="2"/>
  <c r="C24" i="7"/>
  <c r="C10" i="16"/>
  <c r="C42" i="16"/>
  <c r="C11" i="16"/>
  <c r="B32" i="10"/>
  <c r="C12" i="16"/>
  <c r="C44" i="16"/>
  <c r="C43" i="16"/>
  <c r="C15" i="16"/>
  <c r="C18" i="16"/>
  <c r="C41" i="16"/>
  <c r="C47" i="16"/>
  <c r="C50" i="16"/>
</calcChain>
</file>

<file path=xl/sharedStrings.xml><?xml version="1.0" encoding="utf-8"?>
<sst xmlns="http://schemas.openxmlformats.org/spreadsheetml/2006/main" count="288" uniqueCount="178">
  <si>
    <t>aantal</t>
  </si>
  <si>
    <t>Totaal</t>
  </si>
  <si>
    <t>Startgeld</t>
  </si>
  <si>
    <t>Totaal inkomsten</t>
  </si>
  <si>
    <t xml:space="preserve">Inkomsten Bar </t>
  </si>
  <si>
    <t>Naam</t>
  </si>
  <si>
    <t>Inkomsten Bar</t>
  </si>
  <si>
    <t>Petra en Rik</t>
  </si>
  <si>
    <t>Nico</t>
  </si>
  <si>
    <t>Mario</t>
  </si>
  <si>
    <t>Cindy</t>
  </si>
  <si>
    <t>Noel</t>
  </si>
  <si>
    <t>Avond zelf</t>
  </si>
  <si>
    <t>aantal personen</t>
  </si>
  <si>
    <t xml:space="preserve"> Cash ontvangen</t>
  </si>
  <si>
    <t>Bank ontvangen</t>
  </si>
  <si>
    <t>Duveltje</t>
  </si>
  <si>
    <t>Ploeg 1</t>
  </si>
  <si>
    <t xml:space="preserve">Ploeg 2 </t>
  </si>
  <si>
    <t>Ploeg 3</t>
  </si>
  <si>
    <t>Ploeg 4</t>
  </si>
  <si>
    <t>Ploeg 5</t>
  </si>
  <si>
    <t>Ploeg 6</t>
  </si>
  <si>
    <t>Inkomsten soccercup</t>
  </si>
  <si>
    <t>Inkomsten Quiz</t>
  </si>
  <si>
    <t>Ploeg 7</t>
  </si>
  <si>
    <t>Ploeg 8</t>
  </si>
  <si>
    <t>Ploeg 9</t>
  </si>
  <si>
    <t>Overzicht totaal feesten</t>
  </si>
  <si>
    <t>Vrijdag</t>
  </si>
  <si>
    <t>Zaterdag</t>
  </si>
  <si>
    <t>Zondag</t>
  </si>
  <si>
    <t>Maandag</t>
  </si>
  <si>
    <t>Dinsdag</t>
  </si>
  <si>
    <t>Totaal onkosten</t>
  </si>
  <si>
    <t>Inkomsten</t>
  </si>
  <si>
    <t>Aantal kaarten gekregen</t>
  </si>
  <si>
    <t>aantal verkocht</t>
  </si>
  <si>
    <t>aantal kaarten terug</t>
  </si>
  <si>
    <t>ontvangen bedrag</t>
  </si>
  <si>
    <t>Vincent</t>
  </si>
  <si>
    <t>Kosten Bingo</t>
  </si>
  <si>
    <t>Aankoop papier</t>
  </si>
  <si>
    <t>Prijzen</t>
  </si>
  <si>
    <t>Totale winst/Verlies</t>
  </si>
  <si>
    <t>2016=</t>
  </si>
  <si>
    <t>Totaal Rommelmarkt</t>
  </si>
  <si>
    <t>Wisselgeld</t>
  </si>
  <si>
    <t>Opbrengst Darts tornooi</t>
  </si>
  <si>
    <t>Aankoop Zakken (70)</t>
  </si>
  <si>
    <t>Ontbijt</t>
  </si>
  <si>
    <t>lid € 5</t>
  </si>
  <si>
    <t>niet lid € 10</t>
  </si>
  <si>
    <t>Cash ontvangen</t>
  </si>
  <si>
    <t>Debaene Eddy</t>
  </si>
  <si>
    <t>Bar</t>
  </si>
  <si>
    <t>Totale inkomsten Bar</t>
  </si>
  <si>
    <t>Activiteiten</t>
  </si>
  <si>
    <t>Totale inkomsten Activiteiten</t>
  </si>
  <si>
    <t>Totaal overzicht</t>
  </si>
  <si>
    <t>Start</t>
  </si>
  <si>
    <t>Lotjes</t>
  </si>
  <si>
    <t>Verkocht</t>
  </si>
  <si>
    <t>Opbrengst</t>
  </si>
  <si>
    <t>Tombola</t>
  </si>
  <si>
    <t>Danny</t>
  </si>
  <si>
    <t>Cedric</t>
  </si>
  <si>
    <t>Stefanie</t>
  </si>
  <si>
    <t>2017=</t>
  </si>
  <si>
    <t>Dag zelf</t>
  </si>
  <si>
    <t>Alloo Gustaaf</t>
  </si>
  <si>
    <t>Franky Vandycke</t>
  </si>
  <si>
    <t>Totaal is</t>
  </si>
  <si>
    <t>2018=</t>
  </si>
  <si>
    <t>2 gratis</t>
  </si>
  <si>
    <t>Vinck Roland</t>
  </si>
  <si>
    <t>€ 20 p/p</t>
  </si>
  <si>
    <t>BBQ</t>
  </si>
  <si>
    <t>Totaal=</t>
  </si>
  <si>
    <t>onkosten BBQ</t>
  </si>
  <si>
    <t>onkosten Drank</t>
  </si>
  <si>
    <t>zondag</t>
  </si>
  <si>
    <t>Dag</t>
  </si>
  <si>
    <t>Totale inkomsten Feesten 2018</t>
  </si>
  <si>
    <t>Tussenronden</t>
  </si>
  <si>
    <t>Hespen</t>
  </si>
  <si>
    <t>Persentatie</t>
  </si>
  <si>
    <t>Via Bank</t>
  </si>
  <si>
    <t>Winst</t>
  </si>
  <si>
    <t>Frank en DIMI</t>
  </si>
  <si>
    <t>incl Startgeld</t>
  </si>
  <si>
    <t>Bingo 2019</t>
  </si>
  <si>
    <t>Vorig jaar</t>
  </si>
  <si>
    <t>Vrijdag 26 juli 2019</t>
  </si>
  <si>
    <t>2019=</t>
  </si>
  <si>
    <t>1 ploeg heeft gestort</t>
  </si>
  <si>
    <t>Maandag 29 juli 2019</t>
  </si>
  <si>
    <t>Bistro De Tijl</t>
  </si>
  <si>
    <t>De Plakkers</t>
  </si>
  <si>
    <t>Den Buut</t>
  </si>
  <si>
    <t>Old Shool</t>
  </si>
  <si>
    <t>De Bekerboys</t>
  </si>
  <si>
    <t>Sabine Neirynck</t>
  </si>
  <si>
    <t>Waarvan 1 nt lid</t>
  </si>
  <si>
    <t>Lutgarde De Laender</t>
  </si>
  <si>
    <t>Hochstrasser</t>
  </si>
  <si>
    <t>Nathacha Floré</t>
  </si>
  <si>
    <t>Van Nevel</t>
  </si>
  <si>
    <t>Debaene Mario</t>
  </si>
  <si>
    <t>gratis</t>
  </si>
  <si>
    <t>Coene Nico</t>
  </si>
  <si>
    <t>Danny Blanckaert</t>
  </si>
  <si>
    <t>Vanbillemont</t>
  </si>
  <si>
    <t>Rik Verriest</t>
  </si>
  <si>
    <t>Roland Vincke</t>
  </si>
  <si>
    <t>Ivan Callebout</t>
  </si>
  <si>
    <t>komt niet</t>
  </si>
  <si>
    <t>Gorgette duveltje</t>
  </si>
  <si>
    <t>Noel Bullaert</t>
  </si>
  <si>
    <t>1 gratis 3 bet</t>
  </si>
  <si>
    <t>Nancy Geoffrey</t>
  </si>
  <si>
    <t>Deceuninck</t>
  </si>
  <si>
    <t>Franky V Dycke</t>
  </si>
  <si>
    <t>chiara</t>
  </si>
  <si>
    <t>Dylan</t>
  </si>
  <si>
    <t>1 gratis</t>
  </si>
  <si>
    <t>Peggy en steven</t>
  </si>
  <si>
    <t>Alloo gustaaf</t>
  </si>
  <si>
    <t>Patrick Roels</t>
  </si>
  <si>
    <t>Freddy Marina</t>
  </si>
  <si>
    <t>Rosanne</t>
  </si>
  <si>
    <t>Magriet goetals</t>
  </si>
  <si>
    <t>Kristof Van de Male</t>
  </si>
  <si>
    <t>Patrick Himpe</t>
  </si>
  <si>
    <t>Debaene eddy</t>
  </si>
  <si>
    <t>Goetals Rudy</t>
  </si>
  <si>
    <t>Freddy Clevers</t>
  </si>
  <si>
    <t>Van Tycom</t>
  </si>
  <si>
    <t>Geert Meerschman</t>
  </si>
  <si>
    <t>Sigmans Jan</t>
  </si>
  <si>
    <t>Freddy De Rycke</t>
  </si>
  <si>
    <t>Tejo Maria Klerckx</t>
  </si>
  <si>
    <t>Desal Hillewaere</t>
  </si>
  <si>
    <t>Hochstrass</t>
  </si>
  <si>
    <t>Kimpe P</t>
  </si>
  <si>
    <t>Deprest</t>
  </si>
  <si>
    <t>Blanckaert Dany</t>
  </si>
  <si>
    <t>Duysburgh Chiara</t>
  </si>
  <si>
    <t>Verhaeghe freddy</t>
  </si>
  <si>
    <t>Verriest Rik</t>
  </si>
  <si>
    <t>Vincent Carina</t>
  </si>
  <si>
    <t>Katleen</t>
  </si>
  <si>
    <t>Jasper</t>
  </si>
  <si>
    <t>Gerda</t>
  </si>
  <si>
    <t>Nick</t>
  </si>
  <si>
    <t>Kevin</t>
  </si>
  <si>
    <t>Noel en carine</t>
  </si>
  <si>
    <t>Jennifer en alexi</t>
  </si>
  <si>
    <t>Kelly en roy</t>
  </si>
  <si>
    <t>Robert Annete</t>
  </si>
  <si>
    <t>Evy en Dieter</t>
  </si>
  <si>
    <t>Kristof vd Male</t>
  </si>
  <si>
    <t>Verbeke Thierry</t>
  </si>
  <si>
    <t>Werner Cerisier</t>
  </si>
  <si>
    <t>Franky Francois</t>
  </si>
  <si>
    <t>Pascal clyncke</t>
  </si>
  <si>
    <t>cindy</t>
  </si>
  <si>
    <t>Van Tuycom</t>
  </si>
  <si>
    <t>Tania</t>
  </si>
  <si>
    <t>geert meerscman</t>
  </si>
  <si>
    <t>frederick verbeke</t>
  </si>
  <si>
    <t>Denaat Franky</t>
  </si>
  <si>
    <t>2 vreemde</t>
  </si>
  <si>
    <t>cash</t>
  </si>
  <si>
    <t xml:space="preserve">verlies van </t>
  </si>
  <si>
    <t>Zaterdag 27 juli 2019</t>
  </si>
  <si>
    <t>Zondag 28 juli 2019</t>
  </si>
  <si>
    <t>Dinsdag 30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</si>
</sst>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u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6" xfId="0" applyBorder="1"/>
    <xf numFmtId="0" fontId="9" fillId="0" borderId="0" xfId="0" applyFont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10" fillId="0" borderId="20" xfId="0" applyFont="1" applyBorder="1"/>
    <xf numFmtId="0" fontId="4" fillId="2" borderId="0" xfId="0" applyFont="1" applyFill="1" applyBorder="1"/>
    <xf numFmtId="0" fontId="11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ill="1"/>
    <xf numFmtId="0" fontId="0" fillId="0" borderId="6" xfId="0" applyFill="1" applyBorder="1"/>
    <xf numFmtId="0" fontId="0" fillId="2" borderId="23" xfId="0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0" borderId="25" xfId="0" applyFont="1" applyBorder="1"/>
    <xf numFmtId="0" fontId="0" fillId="0" borderId="26" xfId="0" applyBorder="1"/>
    <xf numFmtId="0" fontId="4" fillId="2" borderId="27" xfId="0" applyFont="1" applyFill="1" applyBorder="1"/>
    <xf numFmtId="0" fontId="16" fillId="0" borderId="0" xfId="0" applyFont="1"/>
    <xf numFmtId="0" fontId="17" fillId="0" borderId="1" xfId="16" applyBorder="1" applyAlignment="1">
      <alignment horizontal="center"/>
    </xf>
    <xf numFmtId="0" fontId="17" fillId="0" borderId="0" xfId="16"/>
    <xf numFmtId="0" fontId="17" fillId="0" borderId="1" xfId="16" applyFill="1" applyBorder="1" applyAlignment="1">
      <alignment horizontal="center"/>
    </xf>
    <xf numFmtId="0" fontId="17" fillId="0" borderId="0" xfId="16"/>
    <xf numFmtId="0" fontId="17" fillId="0" borderId="1" xfId="16" applyBorder="1" applyAlignment="1">
      <alignment horizontal="center"/>
    </xf>
    <xf numFmtId="0" fontId="0" fillId="4" borderId="0" xfId="0" applyFill="1"/>
    <xf numFmtId="0" fontId="3" fillId="0" borderId="1" xfId="16" applyFont="1" applyBorder="1" applyAlignment="1">
      <alignment horizontal="center"/>
    </xf>
    <xf numFmtId="0" fontId="1" fillId="0" borderId="0" xfId="16" applyFont="1"/>
    <xf numFmtId="0" fontId="2" fillId="0" borderId="1" xfId="16" applyFont="1" applyFill="1" applyBorder="1" applyAlignment="1">
      <alignment horizontal="center"/>
    </xf>
    <xf numFmtId="0" fontId="17" fillId="0" borderId="0" xfId="16" applyFill="1" applyBorder="1" applyAlignment="1">
      <alignment horizontal="center"/>
    </xf>
    <xf numFmtId="0" fontId="1" fillId="0" borderId="1" xfId="16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0" xfId="16" applyFill="1"/>
    <xf numFmtId="0" fontId="1" fillId="0" borderId="0" xfId="16" applyFont="1" applyFill="1" applyBorder="1" applyAlignment="1">
      <alignment horizontal="center"/>
    </xf>
    <xf numFmtId="0" fontId="1" fillId="0" borderId="0" xfId="16" applyFont="1" applyFill="1"/>
    <xf numFmtId="0" fontId="18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0" fillId="2" borderId="0" xfId="0" applyFont="1" applyFill="1"/>
  </cellXfs>
  <cellStyles count="1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Standaard" xfId="0" builtinId="0"/>
    <cellStyle name="Standaard 2" xfId="1" xr:uid="{00000000-0005-0000-0000-00000F000000}"/>
    <cellStyle name="Standaard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E15" sqref="E15"/>
    </sheetView>
  </sheetViews>
  <sheetFormatPr baseColWidth="10" defaultColWidth="8.83203125" defaultRowHeight="13" x14ac:dyDescent="0.15"/>
  <sheetData>
    <row r="1" spans="1:4" ht="30" x14ac:dyDescent="0.3">
      <c r="A1" s="50" t="s">
        <v>64</v>
      </c>
    </row>
    <row r="2" spans="1:4" ht="14" thickBot="1" x14ac:dyDescent="0.2">
      <c r="D2">
        <v>2</v>
      </c>
    </row>
    <row r="3" spans="1:4" x14ac:dyDescent="0.15">
      <c r="A3" s="2"/>
      <c r="B3" s="3" t="s">
        <v>60</v>
      </c>
      <c r="C3" s="3" t="s">
        <v>62</v>
      </c>
      <c r="D3" s="4" t="s">
        <v>63</v>
      </c>
    </row>
    <row r="4" spans="1:4" x14ac:dyDescent="0.15">
      <c r="A4" s="5"/>
      <c r="B4" s="1"/>
      <c r="C4" s="1"/>
      <c r="D4" s="6"/>
    </row>
    <row r="5" spans="1:4" x14ac:dyDescent="0.15">
      <c r="A5" s="5" t="s">
        <v>61</v>
      </c>
      <c r="B5" s="1"/>
      <c r="C5" s="1"/>
      <c r="D5" s="6">
        <v>1474</v>
      </c>
    </row>
    <row r="6" spans="1:4" x14ac:dyDescent="0.15">
      <c r="A6" s="5"/>
      <c r="B6" s="1"/>
      <c r="C6" s="1"/>
      <c r="D6" s="6"/>
    </row>
    <row r="7" spans="1:4" x14ac:dyDescent="0.15">
      <c r="A7" s="5" t="s">
        <v>2</v>
      </c>
      <c r="B7" s="1"/>
      <c r="C7" s="1"/>
      <c r="D7" s="6"/>
    </row>
    <row r="8" spans="1:4" x14ac:dyDescent="0.15">
      <c r="A8" s="5"/>
      <c r="B8" s="1"/>
      <c r="C8" s="1"/>
      <c r="D8" s="6"/>
    </row>
    <row r="9" spans="1:4" ht="14" thickBot="1" x14ac:dyDescent="0.2">
      <c r="A9" s="33" t="s">
        <v>1</v>
      </c>
      <c r="B9" s="34"/>
      <c r="C9" s="34"/>
      <c r="D9" s="38">
        <f>D5-D7</f>
        <v>1474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1"/>
  <sheetViews>
    <sheetView workbookViewId="0">
      <selection activeCell="A4" sqref="A4"/>
    </sheetView>
  </sheetViews>
  <sheetFormatPr baseColWidth="10" defaultColWidth="11.5" defaultRowHeight="13" x14ac:dyDescent="0.15"/>
  <sheetData>
    <row r="2" spans="1:7" x14ac:dyDescent="0.15">
      <c r="A2" t="s">
        <v>24</v>
      </c>
    </row>
    <row r="3" spans="1:7" x14ac:dyDescent="0.15">
      <c r="E3" s="17" t="s">
        <v>2</v>
      </c>
    </row>
    <row r="4" spans="1:7" ht="14" thickBot="1" x14ac:dyDescent="0.2">
      <c r="A4" t="s">
        <v>96</v>
      </c>
    </row>
    <row r="5" spans="1:7" ht="14" thickBot="1" x14ac:dyDescent="0.2">
      <c r="E5" s="2"/>
      <c r="F5" s="3">
        <v>10</v>
      </c>
      <c r="G5" s="4">
        <f>E5*F5</f>
        <v>0</v>
      </c>
    </row>
    <row r="6" spans="1:7" ht="14" thickBot="1" x14ac:dyDescent="0.2">
      <c r="A6" s="10"/>
      <c r="B6" s="11" t="s">
        <v>0</v>
      </c>
      <c r="C6" s="12">
        <v>5</v>
      </c>
      <c r="E6" s="5"/>
      <c r="F6" s="1">
        <v>10</v>
      </c>
      <c r="G6" s="6">
        <f t="shared" ref="G6:G12" si="0">E6*F6</f>
        <v>0</v>
      </c>
    </row>
    <row r="7" spans="1:7" x14ac:dyDescent="0.15">
      <c r="A7" s="7" t="s">
        <v>17</v>
      </c>
      <c r="B7" s="8"/>
      <c r="C7" s="9"/>
      <c r="E7" s="5"/>
      <c r="F7" s="1">
        <v>15</v>
      </c>
      <c r="G7" s="6">
        <f t="shared" si="0"/>
        <v>0</v>
      </c>
    </row>
    <row r="8" spans="1:7" x14ac:dyDescent="0.15">
      <c r="A8" s="5" t="s">
        <v>18</v>
      </c>
      <c r="B8" s="1"/>
      <c r="C8" s="9"/>
      <c r="E8" s="5"/>
      <c r="F8" s="1">
        <v>50</v>
      </c>
      <c r="G8" s="6">
        <f t="shared" si="0"/>
        <v>0</v>
      </c>
    </row>
    <row r="9" spans="1:7" x14ac:dyDescent="0.15">
      <c r="A9" s="7" t="s">
        <v>19</v>
      </c>
      <c r="B9" s="1"/>
      <c r="C9" s="9"/>
      <c r="E9" s="5"/>
      <c r="F9" s="1">
        <v>50</v>
      </c>
      <c r="G9" s="6">
        <f t="shared" si="0"/>
        <v>0</v>
      </c>
    </row>
    <row r="10" spans="1:7" x14ac:dyDescent="0.15">
      <c r="A10" s="5" t="s">
        <v>20</v>
      </c>
      <c r="B10" s="1"/>
      <c r="C10" s="9"/>
      <c r="E10" s="5"/>
      <c r="F10" s="1">
        <v>15</v>
      </c>
      <c r="G10" s="6">
        <f t="shared" si="0"/>
        <v>0</v>
      </c>
    </row>
    <row r="11" spans="1:7" x14ac:dyDescent="0.15">
      <c r="A11" s="7" t="s">
        <v>21</v>
      </c>
      <c r="B11" s="1"/>
      <c r="C11" s="9"/>
      <c r="E11" s="5"/>
      <c r="F11" s="1">
        <v>10</v>
      </c>
      <c r="G11" s="6">
        <f t="shared" si="0"/>
        <v>0</v>
      </c>
    </row>
    <row r="12" spans="1:7" ht="14" thickBot="1" x14ac:dyDescent="0.2">
      <c r="A12" s="5" t="s">
        <v>22</v>
      </c>
      <c r="B12" s="1"/>
      <c r="C12" s="9"/>
      <c r="E12" s="13"/>
      <c r="F12" s="14">
        <v>5</v>
      </c>
      <c r="G12" s="15">
        <f t="shared" si="0"/>
        <v>0</v>
      </c>
    </row>
    <row r="13" spans="1:7" ht="14" thickBot="1" x14ac:dyDescent="0.2">
      <c r="A13" s="5" t="s">
        <v>25</v>
      </c>
      <c r="B13" s="1"/>
      <c r="C13" s="9"/>
      <c r="E13" s="18" t="s">
        <v>1</v>
      </c>
      <c r="F13" s="19"/>
      <c r="G13" s="20">
        <f>SUM(G5:G12)</f>
        <v>0</v>
      </c>
    </row>
    <row r="14" spans="1:7" x14ac:dyDescent="0.15">
      <c r="A14" s="7" t="s">
        <v>26</v>
      </c>
      <c r="B14" s="1"/>
      <c r="C14" s="9"/>
    </row>
    <row r="15" spans="1:7" x14ac:dyDescent="0.15">
      <c r="A15" s="5" t="s">
        <v>27</v>
      </c>
      <c r="B15" s="1"/>
      <c r="C15" s="9"/>
    </row>
    <row r="16" spans="1:7" x14ac:dyDescent="0.15">
      <c r="A16" s="5"/>
      <c r="B16" s="1"/>
      <c r="C16" s="9"/>
    </row>
    <row r="17" spans="1:3" x14ac:dyDescent="0.15">
      <c r="A17" s="5"/>
      <c r="B17" s="1"/>
      <c r="C17" s="9"/>
    </row>
    <row r="18" spans="1:3" x14ac:dyDescent="0.15">
      <c r="A18" s="5"/>
      <c r="B18" s="1"/>
      <c r="C18" s="9"/>
    </row>
    <row r="19" spans="1:3" x14ac:dyDescent="0.15">
      <c r="A19" s="5"/>
      <c r="B19" s="1"/>
      <c r="C19" s="9"/>
    </row>
    <row r="20" spans="1:3" x14ac:dyDescent="0.15">
      <c r="A20" s="5"/>
      <c r="B20" s="1"/>
      <c r="C20" s="9"/>
    </row>
    <row r="21" spans="1:3" ht="14" thickBot="1" x14ac:dyDescent="0.2">
      <c r="A21" s="13"/>
      <c r="B21" s="14"/>
      <c r="C21" s="9"/>
    </row>
    <row r="22" spans="1:3" ht="14" thickBot="1" x14ac:dyDescent="0.2">
      <c r="A22" s="10" t="s">
        <v>1</v>
      </c>
      <c r="B22" s="11">
        <v>57</v>
      </c>
      <c r="C22" s="12">
        <f>B22*C6</f>
        <v>285</v>
      </c>
    </row>
    <row r="24" spans="1:3" x14ac:dyDescent="0.15">
      <c r="A24" t="s">
        <v>2</v>
      </c>
      <c r="B24" s="36" t="s">
        <v>95</v>
      </c>
    </row>
    <row r="26" spans="1:3" x14ac:dyDescent="0.15">
      <c r="A26" t="s">
        <v>3</v>
      </c>
      <c r="C26" s="16">
        <f>C22</f>
        <v>285</v>
      </c>
    </row>
    <row r="28" spans="1:3" x14ac:dyDescent="0.15">
      <c r="A28" t="s">
        <v>49</v>
      </c>
    </row>
    <row r="31" spans="1:3" x14ac:dyDescent="0.15">
      <c r="A31" t="s">
        <v>88</v>
      </c>
      <c r="C31" s="16">
        <f>C26-C28</f>
        <v>285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31"/>
  <sheetViews>
    <sheetView workbookViewId="0">
      <selection activeCell="E27" sqref="E27"/>
    </sheetView>
  </sheetViews>
  <sheetFormatPr baseColWidth="10" defaultColWidth="8.83203125" defaultRowHeight="13" x14ac:dyDescent="0.15"/>
  <sheetData>
    <row r="2" spans="1:8" x14ac:dyDescent="0.15">
      <c r="A2" t="s">
        <v>6</v>
      </c>
    </row>
    <row r="3" spans="1:8" x14ac:dyDescent="0.15">
      <c r="F3" s="17" t="s">
        <v>2</v>
      </c>
    </row>
    <row r="4" spans="1:8" ht="14" thickBot="1" x14ac:dyDescent="0.2">
      <c r="A4" t="s">
        <v>96</v>
      </c>
    </row>
    <row r="5" spans="1:8" ht="14" thickBot="1" x14ac:dyDescent="0.2">
      <c r="F5" s="2">
        <v>20</v>
      </c>
      <c r="G5" s="3">
        <v>10</v>
      </c>
      <c r="H5" s="4">
        <f>F5*G5</f>
        <v>200</v>
      </c>
    </row>
    <row r="6" spans="1:8" ht="14" thickBot="1" x14ac:dyDescent="0.2">
      <c r="A6" s="10"/>
      <c r="B6" s="11" t="s">
        <v>0</v>
      </c>
      <c r="C6" s="12"/>
      <c r="F6" s="5">
        <v>10</v>
      </c>
      <c r="G6" s="1">
        <v>10</v>
      </c>
      <c r="H6" s="6">
        <f t="shared" ref="H6:H12" si="0">F6*G6</f>
        <v>100</v>
      </c>
    </row>
    <row r="7" spans="1:8" x14ac:dyDescent="0.15">
      <c r="A7" s="7">
        <v>100</v>
      </c>
      <c r="B7" s="8">
        <v>1</v>
      </c>
      <c r="C7" s="9">
        <f>A7*B7</f>
        <v>100</v>
      </c>
      <c r="D7" t="s">
        <v>89</v>
      </c>
      <c r="F7" s="5">
        <v>5</v>
      </c>
      <c r="G7" s="1">
        <v>15</v>
      </c>
      <c r="H7" s="6">
        <f t="shared" si="0"/>
        <v>75</v>
      </c>
    </row>
    <row r="8" spans="1:8" x14ac:dyDescent="0.15">
      <c r="A8" s="5">
        <v>50</v>
      </c>
      <c r="B8" s="1">
        <v>49</v>
      </c>
      <c r="C8" s="9">
        <f>B8*A8</f>
        <v>2450</v>
      </c>
      <c r="F8" s="5">
        <v>2</v>
      </c>
      <c r="G8" s="1">
        <v>50</v>
      </c>
      <c r="H8" s="6">
        <f t="shared" si="0"/>
        <v>100</v>
      </c>
    </row>
    <row r="9" spans="1:8" x14ac:dyDescent="0.15">
      <c r="A9" s="5">
        <v>20</v>
      </c>
      <c r="B9" s="1">
        <v>84</v>
      </c>
      <c r="C9" s="9">
        <f t="shared" ref="C9:C19" si="1">B9*A9</f>
        <v>1680</v>
      </c>
      <c r="F9" s="5">
        <v>1</v>
      </c>
      <c r="G9" s="1">
        <v>50</v>
      </c>
      <c r="H9" s="6">
        <f t="shared" si="0"/>
        <v>50</v>
      </c>
    </row>
    <row r="10" spans="1:8" x14ac:dyDescent="0.15">
      <c r="A10" s="5">
        <v>10</v>
      </c>
      <c r="B10" s="1">
        <v>7</v>
      </c>
      <c r="C10" s="9">
        <f t="shared" si="1"/>
        <v>70</v>
      </c>
      <c r="F10" s="5">
        <v>0.5</v>
      </c>
      <c r="G10" s="1">
        <v>15</v>
      </c>
      <c r="H10" s="6">
        <f t="shared" si="0"/>
        <v>7.5</v>
      </c>
    </row>
    <row r="11" spans="1:8" x14ac:dyDescent="0.15">
      <c r="A11" s="5">
        <v>5</v>
      </c>
      <c r="B11" s="1">
        <v>22</v>
      </c>
      <c r="C11" s="9">
        <f t="shared" si="1"/>
        <v>110</v>
      </c>
      <c r="F11" s="5">
        <v>0.2</v>
      </c>
      <c r="G11" s="1">
        <v>10</v>
      </c>
      <c r="H11" s="6">
        <f t="shared" si="0"/>
        <v>2</v>
      </c>
    </row>
    <row r="12" spans="1:8" ht="14" thickBot="1" x14ac:dyDescent="0.2">
      <c r="A12" s="5">
        <v>2</v>
      </c>
      <c r="B12" s="1">
        <v>11</v>
      </c>
      <c r="C12" s="9">
        <f t="shared" si="1"/>
        <v>22</v>
      </c>
      <c r="F12" s="13">
        <v>0.1</v>
      </c>
      <c r="G12" s="14">
        <v>5</v>
      </c>
      <c r="H12" s="15">
        <f t="shared" si="0"/>
        <v>0.5</v>
      </c>
    </row>
    <row r="13" spans="1:8" ht="14" thickBot="1" x14ac:dyDescent="0.2">
      <c r="A13" s="5">
        <v>1</v>
      </c>
      <c r="B13" s="1">
        <v>2</v>
      </c>
      <c r="C13" s="9">
        <f t="shared" si="1"/>
        <v>2</v>
      </c>
      <c r="F13" s="18" t="s">
        <v>1</v>
      </c>
      <c r="G13" s="19"/>
      <c r="H13" s="20">
        <f>SUM(H5:H12)</f>
        <v>535</v>
      </c>
    </row>
    <row r="14" spans="1:8" x14ac:dyDescent="0.15">
      <c r="A14" s="5">
        <v>0.5</v>
      </c>
      <c r="B14" s="1">
        <v>19</v>
      </c>
      <c r="C14" s="9">
        <f t="shared" si="1"/>
        <v>9.5</v>
      </c>
    </row>
    <row r="15" spans="1:8" x14ac:dyDescent="0.15">
      <c r="A15" s="5">
        <v>0.2</v>
      </c>
      <c r="B15" s="1">
        <v>0</v>
      </c>
      <c r="C15" s="9">
        <f t="shared" si="1"/>
        <v>0</v>
      </c>
    </row>
    <row r="16" spans="1:8" x14ac:dyDescent="0.15">
      <c r="A16" s="5">
        <v>0.1</v>
      </c>
      <c r="B16" s="1">
        <v>0</v>
      </c>
      <c r="C16" s="9">
        <f t="shared" si="1"/>
        <v>0</v>
      </c>
    </row>
    <row r="17" spans="1:3" x14ac:dyDescent="0.15">
      <c r="A17" s="5">
        <v>0.05</v>
      </c>
      <c r="B17" s="1">
        <v>0</v>
      </c>
      <c r="C17" s="9">
        <f t="shared" si="1"/>
        <v>0</v>
      </c>
    </row>
    <row r="18" spans="1:3" x14ac:dyDescent="0.15">
      <c r="A18" s="5">
        <v>0.02</v>
      </c>
      <c r="B18" s="1">
        <v>0</v>
      </c>
      <c r="C18" s="9">
        <f t="shared" si="1"/>
        <v>0</v>
      </c>
    </row>
    <row r="19" spans="1:3" ht="14" thickBot="1" x14ac:dyDescent="0.2">
      <c r="A19" s="13">
        <v>0.01</v>
      </c>
      <c r="B19" s="14">
        <v>0</v>
      </c>
      <c r="C19" s="9">
        <f t="shared" si="1"/>
        <v>0</v>
      </c>
    </row>
    <row r="20" spans="1:3" ht="14" thickBot="1" x14ac:dyDescent="0.2">
      <c r="A20" s="10" t="s">
        <v>1</v>
      </c>
      <c r="B20" s="11"/>
      <c r="C20" s="12">
        <f>SUM(C7:C19)</f>
        <v>4443.5</v>
      </c>
    </row>
    <row r="22" spans="1:3" x14ac:dyDescent="0.15">
      <c r="B22" s="36"/>
    </row>
    <row r="24" spans="1:3" x14ac:dyDescent="0.15">
      <c r="A24" t="s">
        <v>3</v>
      </c>
      <c r="C24" s="16">
        <f>C20</f>
        <v>4443.5</v>
      </c>
    </row>
    <row r="26" spans="1:3" x14ac:dyDescent="0.15">
      <c r="A26" t="s">
        <v>45</v>
      </c>
      <c r="B26">
        <v>2853.5</v>
      </c>
    </row>
    <row r="27" spans="1:3" x14ac:dyDescent="0.15">
      <c r="A27" t="s">
        <v>68</v>
      </c>
      <c r="B27">
        <v>3153.4</v>
      </c>
    </row>
    <row r="28" spans="1:3" x14ac:dyDescent="0.15">
      <c r="A28" t="s">
        <v>73</v>
      </c>
      <c r="B28">
        <v>2570</v>
      </c>
    </row>
    <row r="31" spans="1:3" x14ac:dyDescent="0.15">
      <c r="B31">
        <f>C24-B28</f>
        <v>1873.5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24"/>
  <sheetViews>
    <sheetView workbookViewId="0">
      <selection activeCell="F28" sqref="F28"/>
    </sheetView>
  </sheetViews>
  <sheetFormatPr baseColWidth="10" defaultColWidth="8.83203125" defaultRowHeight="13" x14ac:dyDescent="0.15"/>
  <cols>
    <col min="1" max="1" width="19" bestFit="1" customWidth="1"/>
  </cols>
  <sheetData>
    <row r="2" spans="1:8" x14ac:dyDescent="0.15">
      <c r="A2" t="s">
        <v>23</v>
      </c>
    </row>
    <row r="3" spans="1:8" x14ac:dyDescent="0.15">
      <c r="F3" s="17" t="s">
        <v>2</v>
      </c>
    </row>
    <row r="4" spans="1:8" ht="14" thickBot="1" x14ac:dyDescent="0.2">
      <c r="A4" t="s">
        <v>177</v>
      </c>
    </row>
    <row r="5" spans="1:8" ht="14" thickBot="1" x14ac:dyDescent="0.2">
      <c r="F5" s="2"/>
      <c r="G5" s="3">
        <v>10</v>
      </c>
      <c r="H5" s="4">
        <f>F5*G5</f>
        <v>0</v>
      </c>
    </row>
    <row r="6" spans="1:8" ht="14" thickBot="1" x14ac:dyDescent="0.2">
      <c r="A6" s="10"/>
      <c r="B6" s="11" t="s">
        <v>0</v>
      </c>
      <c r="C6" s="12"/>
      <c r="F6" s="5"/>
      <c r="G6" s="1">
        <v>10</v>
      </c>
      <c r="H6" s="6">
        <f t="shared" ref="H6:H12" si="0">F6*G6</f>
        <v>0</v>
      </c>
    </row>
    <row r="7" spans="1:8" x14ac:dyDescent="0.15">
      <c r="A7" s="63" t="s">
        <v>97</v>
      </c>
      <c r="B7" s="8"/>
      <c r="C7" s="9">
        <v>25</v>
      </c>
      <c r="F7" s="5"/>
      <c r="G7" s="1">
        <v>15</v>
      </c>
      <c r="H7" s="6">
        <f t="shared" si="0"/>
        <v>0</v>
      </c>
    </row>
    <row r="8" spans="1:8" x14ac:dyDescent="0.15">
      <c r="A8" s="63" t="s">
        <v>98</v>
      </c>
      <c r="B8" s="1"/>
      <c r="C8" s="9">
        <v>25</v>
      </c>
      <c r="F8" s="5"/>
      <c r="G8" s="1">
        <v>50</v>
      </c>
      <c r="H8" s="6">
        <f t="shared" si="0"/>
        <v>0</v>
      </c>
    </row>
    <row r="9" spans="1:8" x14ac:dyDescent="0.15">
      <c r="A9" s="63" t="s">
        <v>99</v>
      </c>
      <c r="B9" s="1"/>
      <c r="C9" s="9">
        <v>25</v>
      </c>
      <c r="F9" s="5"/>
      <c r="G9" s="1">
        <v>50</v>
      </c>
      <c r="H9" s="6">
        <f t="shared" si="0"/>
        <v>0</v>
      </c>
    </row>
    <row r="10" spans="1:8" x14ac:dyDescent="0.15">
      <c r="A10" s="63" t="s">
        <v>100</v>
      </c>
      <c r="B10" s="1"/>
      <c r="C10" s="9">
        <v>25</v>
      </c>
      <c r="F10" s="5"/>
      <c r="G10" s="1">
        <v>15</v>
      </c>
      <c r="H10" s="6">
        <f t="shared" si="0"/>
        <v>0</v>
      </c>
    </row>
    <row r="11" spans="1:8" x14ac:dyDescent="0.15">
      <c r="A11" s="63" t="s">
        <v>101</v>
      </c>
      <c r="B11" s="1"/>
      <c r="C11" s="9">
        <v>25</v>
      </c>
      <c r="F11" s="5"/>
      <c r="G11" s="1">
        <v>10</v>
      </c>
      <c r="H11" s="6">
        <f t="shared" si="0"/>
        <v>0</v>
      </c>
    </row>
    <row r="12" spans="1:8" ht="14" thickBot="1" x14ac:dyDescent="0.2">
      <c r="A12" s="5"/>
      <c r="B12" s="1"/>
      <c r="C12" s="9"/>
      <c r="F12" s="13"/>
      <c r="G12" s="14">
        <v>5</v>
      </c>
      <c r="H12" s="15">
        <f t="shared" si="0"/>
        <v>0</v>
      </c>
    </row>
    <row r="13" spans="1:8" ht="14" thickBot="1" x14ac:dyDescent="0.2">
      <c r="A13" s="5"/>
      <c r="B13" s="1"/>
      <c r="C13" s="9"/>
      <c r="F13" s="18" t="s">
        <v>1</v>
      </c>
      <c r="G13" s="19"/>
      <c r="H13" s="20">
        <f>SUM(H5:H12)</f>
        <v>0</v>
      </c>
    </row>
    <row r="14" spans="1:8" x14ac:dyDescent="0.15">
      <c r="A14" s="5"/>
      <c r="B14" s="1"/>
      <c r="C14" s="9"/>
    </row>
    <row r="15" spans="1:8" x14ac:dyDescent="0.15">
      <c r="A15" s="5"/>
      <c r="B15" s="1"/>
      <c r="C15" s="9"/>
    </row>
    <row r="16" spans="1:8" x14ac:dyDescent="0.15">
      <c r="A16" s="5"/>
      <c r="B16" s="1"/>
      <c r="C16" s="9"/>
    </row>
    <row r="17" spans="1:3" x14ac:dyDescent="0.15">
      <c r="A17" s="5"/>
      <c r="B17" s="1"/>
      <c r="C17" s="9"/>
    </row>
    <row r="18" spans="1:3" x14ac:dyDescent="0.15">
      <c r="A18" s="5"/>
      <c r="B18" s="1"/>
      <c r="C18" s="9"/>
    </row>
    <row r="19" spans="1:3" ht="14" thickBot="1" x14ac:dyDescent="0.2">
      <c r="A19" s="13"/>
      <c r="B19" s="14"/>
      <c r="C19" s="9"/>
    </row>
    <row r="20" spans="1:3" ht="14" thickBot="1" x14ac:dyDescent="0.2">
      <c r="A20" s="10" t="s">
        <v>1</v>
      </c>
      <c r="B20" s="11"/>
      <c r="C20" s="12">
        <f>SUM(C7:C19)</f>
        <v>125</v>
      </c>
    </row>
    <row r="22" spans="1:3" x14ac:dyDescent="0.15">
      <c r="A22" t="s">
        <v>2</v>
      </c>
      <c r="B22" s="36">
        <v>0</v>
      </c>
    </row>
    <row r="24" spans="1:3" x14ac:dyDescent="0.15">
      <c r="A24" t="s">
        <v>3</v>
      </c>
      <c r="C24" s="16">
        <f>C20-B22</f>
        <v>125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33"/>
  <sheetViews>
    <sheetView workbookViewId="0">
      <selection activeCell="F28" sqref="F28"/>
    </sheetView>
  </sheetViews>
  <sheetFormatPr baseColWidth="10" defaultColWidth="8.83203125" defaultRowHeight="13" x14ac:dyDescent="0.15"/>
  <sheetData>
    <row r="2" spans="1:8" x14ac:dyDescent="0.15">
      <c r="A2" t="s">
        <v>6</v>
      </c>
    </row>
    <row r="3" spans="1:8" x14ac:dyDescent="0.15">
      <c r="F3" s="17" t="s">
        <v>2</v>
      </c>
    </row>
    <row r="4" spans="1:8" ht="14" thickBot="1" x14ac:dyDescent="0.2">
      <c r="A4" t="s">
        <v>177</v>
      </c>
    </row>
    <row r="5" spans="1:8" ht="14" thickBot="1" x14ac:dyDescent="0.2">
      <c r="F5" s="2">
        <v>20</v>
      </c>
      <c r="G5" s="3">
        <v>10</v>
      </c>
      <c r="H5" s="4">
        <f>F5*G5</f>
        <v>200</v>
      </c>
    </row>
    <row r="6" spans="1:8" ht="14" thickBot="1" x14ac:dyDescent="0.2">
      <c r="A6" s="10"/>
      <c r="B6" s="11" t="s">
        <v>0</v>
      </c>
      <c r="C6" s="12"/>
      <c r="F6" s="5">
        <v>10</v>
      </c>
      <c r="G6" s="1">
        <v>10</v>
      </c>
      <c r="H6" s="6">
        <f t="shared" ref="H6:H12" si="0">F6*G6</f>
        <v>100</v>
      </c>
    </row>
    <row r="7" spans="1:8" x14ac:dyDescent="0.15">
      <c r="A7" s="7">
        <v>100</v>
      </c>
      <c r="B7" s="8">
        <v>15</v>
      </c>
      <c r="C7" s="9">
        <f>A7*B7</f>
        <v>1500</v>
      </c>
      <c r="F7" s="5">
        <v>5</v>
      </c>
      <c r="G7" s="1">
        <v>15</v>
      </c>
      <c r="H7" s="6">
        <f t="shared" si="0"/>
        <v>75</v>
      </c>
    </row>
    <row r="8" spans="1:8" x14ac:dyDescent="0.15">
      <c r="A8" s="5">
        <v>50</v>
      </c>
      <c r="B8" s="1">
        <v>110</v>
      </c>
      <c r="C8" s="9">
        <f t="shared" ref="C8:C19" si="1">A8*B8</f>
        <v>5500</v>
      </c>
      <c r="F8" s="5">
        <v>2</v>
      </c>
      <c r="G8" s="1">
        <v>50</v>
      </c>
      <c r="H8" s="6">
        <f t="shared" si="0"/>
        <v>100</v>
      </c>
    </row>
    <row r="9" spans="1:8" x14ac:dyDescent="0.15">
      <c r="A9" s="5">
        <v>20</v>
      </c>
      <c r="B9" s="1">
        <v>238</v>
      </c>
      <c r="C9" s="9">
        <f t="shared" si="1"/>
        <v>4760</v>
      </c>
      <c r="F9" s="5">
        <v>1</v>
      </c>
      <c r="G9" s="1">
        <v>50</v>
      </c>
      <c r="H9" s="6">
        <f t="shared" si="0"/>
        <v>50</v>
      </c>
    </row>
    <row r="10" spans="1:8" x14ac:dyDescent="0.15">
      <c r="A10" s="5">
        <v>10</v>
      </c>
      <c r="B10" s="1">
        <v>48</v>
      </c>
      <c r="C10" s="9">
        <f t="shared" si="1"/>
        <v>480</v>
      </c>
      <c r="F10" s="5">
        <v>0.5</v>
      </c>
      <c r="G10" s="1">
        <v>15</v>
      </c>
      <c r="H10" s="6">
        <f t="shared" si="0"/>
        <v>7.5</v>
      </c>
    </row>
    <row r="11" spans="1:8" x14ac:dyDescent="0.15">
      <c r="A11" s="5">
        <v>5</v>
      </c>
      <c r="B11" s="1">
        <v>50</v>
      </c>
      <c r="C11" s="9">
        <f t="shared" si="1"/>
        <v>250</v>
      </c>
      <c r="F11" s="5">
        <v>0.2</v>
      </c>
      <c r="G11" s="1">
        <v>10</v>
      </c>
      <c r="H11" s="6">
        <f t="shared" si="0"/>
        <v>2</v>
      </c>
    </row>
    <row r="12" spans="1:8" ht="14" thickBot="1" x14ac:dyDescent="0.2">
      <c r="A12" s="5">
        <v>2</v>
      </c>
      <c r="B12" s="1">
        <v>32</v>
      </c>
      <c r="C12" s="9">
        <f t="shared" si="1"/>
        <v>64</v>
      </c>
      <c r="F12" s="13">
        <v>0.1</v>
      </c>
      <c r="G12" s="14">
        <v>5</v>
      </c>
      <c r="H12" s="15">
        <f t="shared" si="0"/>
        <v>0.5</v>
      </c>
    </row>
    <row r="13" spans="1:8" ht="14" thickBot="1" x14ac:dyDescent="0.2">
      <c r="A13" s="5">
        <v>1</v>
      </c>
      <c r="B13" s="1">
        <v>23</v>
      </c>
      <c r="C13" s="9">
        <f t="shared" si="1"/>
        <v>23</v>
      </c>
      <c r="F13" s="18" t="s">
        <v>1</v>
      </c>
      <c r="G13" s="19"/>
      <c r="H13" s="20">
        <f>SUM(H5:H12)</f>
        <v>535</v>
      </c>
    </row>
    <row r="14" spans="1:8" x14ac:dyDescent="0.15">
      <c r="A14" s="5">
        <v>0.5</v>
      </c>
      <c r="B14" s="1">
        <v>45</v>
      </c>
      <c r="C14" s="9">
        <f t="shared" si="1"/>
        <v>22.5</v>
      </c>
    </row>
    <row r="15" spans="1:8" x14ac:dyDescent="0.15">
      <c r="A15" s="5">
        <v>0.2</v>
      </c>
      <c r="B15" s="1">
        <v>21</v>
      </c>
      <c r="C15" s="9">
        <f t="shared" si="1"/>
        <v>4.2</v>
      </c>
    </row>
    <row r="16" spans="1:8" x14ac:dyDescent="0.15">
      <c r="A16" s="5">
        <v>0.1</v>
      </c>
      <c r="B16" s="1">
        <v>20</v>
      </c>
      <c r="C16" s="9">
        <f t="shared" si="1"/>
        <v>2</v>
      </c>
    </row>
    <row r="17" spans="1:4" x14ac:dyDescent="0.15">
      <c r="A17" s="5">
        <v>0.05</v>
      </c>
      <c r="B17" s="1">
        <v>4</v>
      </c>
      <c r="C17" s="9">
        <f t="shared" si="1"/>
        <v>0.2</v>
      </c>
    </row>
    <row r="18" spans="1:4" x14ac:dyDescent="0.15">
      <c r="A18" s="5">
        <v>0.02</v>
      </c>
      <c r="B18" s="1">
        <v>0</v>
      </c>
      <c r="C18" s="9">
        <f t="shared" si="1"/>
        <v>0</v>
      </c>
    </row>
    <row r="19" spans="1:4" ht="14" thickBot="1" x14ac:dyDescent="0.2">
      <c r="A19" s="13">
        <v>0.01</v>
      </c>
      <c r="B19" s="14">
        <v>0</v>
      </c>
      <c r="C19" s="9">
        <f t="shared" si="1"/>
        <v>0</v>
      </c>
    </row>
    <row r="20" spans="1:4" ht="14" thickBot="1" x14ac:dyDescent="0.2">
      <c r="A20" s="10" t="s">
        <v>1</v>
      </c>
      <c r="B20" s="11"/>
      <c r="C20" s="12">
        <f>SUM(C7:C19)</f>
        <v>12605.900000000001</v>
      </c>
    </row>
    <row r="22" spans="1:4" x14ac:dyDescent="0.15">
      <c r="B22" s="36"/>
    </row>
    <row r="24" spans="1:4" x14ac:dyDescent="0.15">
      <c r="A24" t="s">
        <v>3</v>
      </c>
      <c r="C24" s="36">
        <f>C20</f>
        <v>12605.900000000001</v>
      </c>
      <c r="D24" t="s">
        <v>90</v>
      </c>
    </row>
    <row r="26" spans="1:4" x14ac:dyDescent="0.15">
      <c r="A26" t="s">
        <v>45</v>
      </c>
      <c r="B26">
        <v>12047.9</v>
      </c>
    </row>
    <row r="27" spans="1:4" x14ac:dyDescent="0.15">
      <c r="A27" t="s">
        <v>68</v>
      </c>
      <c r="B27">
        <v>10697.09</v>
      </c>
    </row>
    <row r="28" spans="1:4" x14ac:dyDescent="0.15">
      <c r="A28" t="s">
        <v>73</v>
      </c>
      <c r="B28">
        <v>14215.86</v>
      </c>
    </row>
    <row r="30" spans="1:4" x14ac:dyDescent="0.15">
      <c r="A30" t="s">
        <v>3</v>
      </c>
      <c r="C30" s="16">
        <f>C24-H13</f>
        <v>12070.900000000001</v>
      </c>
    </row>
    <row r="33" spans="3:4" x14ac:dyDescent="0.15">
      <c r="C33" t="s">
        <v>174</v>
      </c>
      <c r="D33" s="72">
        <f>B28-C30</f>
        <v>2144.9599999999991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D50"/>
  <sheetViews>
    <sheetView tabSelected="1" topLeftCell="A3" workbookViewId="0">
      <selection activeCell="C9" sqref="C9"/>
    </sheetView>
  </sheetViews>
  <sheetFormatPr baseColWidth="10" defaultColWidth="8.83203125" defaultRowHeight="13" x14ac:dyDescent="0.15"/>
  <cols>
    <col min="1" max="1" width="18.83203125" bestFit="1" customWidth="1"/>
    <col min="2" max="2" width="22.5" customWidth="1"/>
    <col min="3" max="3" width="9.5" bestFit="1" customWidth="1"/>
  </cols>
  <sheetData>
    <row r="3" spans="1:4" ht="36" thickBot="1" x14ac:dyDescent="0.4">
      <c r="A3" s="23" t="s">
        <v>28</v>
      </c>
    </row>
    <row r="4" spans="1:4" x14ac:dyDescent="0.15">
      <c r="A4" s="24"/>
      <c r="B4" s="25"/>
      <c r="C4" s="25"/>
      <c r="D4" s="25"/>
    </row>
    <row r="6" spans="1:4" ht="14" thickBot="1" x14ac:dyDescent="0.2"/>
    <row r="7" spans="1:4" ht="14" thickBot="1" x14ac:dyDescent="0.2">
      <c r="A7" s="2"/>
      <c r="B7" s="21"/>
      <c r="C7" s="22" t="s">
        <v>35</v>
      </c>
    </row>
    <row r="8" spans="1:4" x14ac:dyDescent="0.15">
      <c r="A8" s="5"/>
      <c r="B8" s="1"/>
      <c r="C8" s="9"/>
    </row>
    <row r="9" spans="1:4" x14ac:dyDescent="0.15">
      <c r="A9" s="5" t="s">
        <v>55</v>
      </c>
      <c r="B9" s="1" t="s">
        <v>29</v>
      </c>
      <c r="C9" s="6">
        <f>'Inkomsten Bar Vrijdag'!C24</f>
        <v>2623</v>
      </c>
      <c r="D9" s="36"/>
    </row>
    <row r="10" spans="1:4" x14ac:dyDescent="0.15">
      <c r="A10" s="5"/>
      <c r="B10" s="1" t="s">
        <v>30</v>
      </c>
      <c r="C10" s="6">
        <f>'Inkomsten Bar Zaterdag'!C24</f>
        <v>6856</v>
      </c>
      <c r="D10" s="36"/>
    </row>
    <row r="11" spans="1:4" x14ac:dyDescent="0.15">
      <c r="A11" s="5"/>
      <c r="B11" s="1" t="s">
        <v>31</v>
      </c>
      <c r="C11" s="6">
        <f>'Inkomsten zondag Bar'!C27</f>
        <v>9672.4</v>
      </c>
      <c r="D11" s="36"/>
    </row>
    <row r="12" spans="1:4" x14ac:dyDescent="0.15">
      <c r="A12" s="5"/>
      <c r="B12" s="1" t="s">
        <v>32</v>
      </c>
      <c r="C12" s="6">
        <f>'Inkomsten Maandag Bar'!C24</f>
        <v>4443.5</v>
      </c>
      <c r="D12" s="36"/>
    </row>
    <row r="13" spans="1:4" x14ac:dyDescent="0.15">
      <c r="A13" s="5"/>
      <c r="B13" s="1" t="s">
        <v>33</v>
      </c>
      <c r="C13" s="6">
        <f>'Inkomsten Dinsdag Bar'!C30</f>
        <v>12070.900000000001</v>
      </c>
      <c r="D13" s="36"/>
    </row>
    <row r="14" spans="1:4" ht="14" thickBot="1" x14ac:dyDescent="0.2">
      <c r="A14" s="13"/>
      <c r="B14" s="14"/>
      <c r="C14" s="15"/>
      <c r="D14" s="36"/>
    </row>
    <row r="15" spans="1:4" ht="14" thickBot="1" x14ac:dyDescent="0.2">
      <c r="A15" s="18"/>
      <c r="B15" s="19" t="s">
        <v>3</v>
      </c>
      <c r="C15" s="20">
        <f>SUM(C9:C14)</f>
        <v>35665.800000000003</v>
      </c>
      <c r="D15" s="36"/>
    </row>
    <row r="16" spans="1:4" x14ac:dyDescent="0.15">
      <c r="D16" s="36"/>
    </row>
    <row r="17" spans="1:4" x14ac:dyDescent="0.15">
      <c r="D17" s="36"/>
    </row>
    <row r="18" spans="1:4" ht="18" x14ac:dyDescent="0.2">
      <c r="A18" s="27" t="s">
        <v>56</v>
      </c>
      <c r="B18" s="26"/>
      <c r="C18" s="28">
        <f>C15</f>
        <v>35665.800000000003</v>
      </c>
      <c r="D18" s="36"/>
    </row>
    <row r="19" spans="1:4" x14ac:dyDescent="0.15">
      <c r="D19" s="36"/>
    </row>
    <row r="20" spans="1:4" ht="14" thickBot="1" x14ac:dyDescent="0.2">
      <c r="D20" s="36"/>
    </row>
    <row r="21" spans="1:4" ht="14" thickBot="1" x14ac:dyDescent="0.2">
      <c r="A21" s="2"/>
      <c r="B21" s="21"/>
      <c r="C21" s="22" t="s">
        <v>35</v>
      </c>
      <c r="D21" s="36"/>
    </row>
    <row r="22" spans="1:4" x14ac:dyDescent="0.15">
      <c r="A22" s="5"/>
      <c r="B22" s="1"/>
      <c r="C22" s="9"/>
      <c r="D22" s="36"/>
    </row>
    <row r="23" spans="1:4" x14ac:dyDescent="0.15">
      <c r="A23" s="5" t="s">
        <v>57</v>
      </c>
      <c r="B23" s="1" t="s">
        <v>29</v>
      </c>
      <c r="C23" s="6">
        <f>'Kaarten Bingo'!B34</f>
        <v>2034.0100000000002</v>
      </c>
      <c r="D23" s="36"/>
    </row>
    <row r="24" spans="1:4" x14ac:dyDescent="0.15">
      <c r="A24" s="5"/>
      <c r="B24" s="1" t="s">
        <v>30</v>
      </c>
      <c r="C24" s="6">
        <f>'Inschrijvingen rommelmarkt'!D13</f>
        <v>40</v>
      </c>
      <c r="D24" s="36"/>
    </row>
    <row r="25" spans="1:4" x14ac:dyDescent="0.15">
      <c r="A25" s="5"/>
      <c r="B25" s="1" t="s">
        <v>81</v>
      </c>
      <c r="C25" s="6">
        <f>'Inschrijvingen ontbijt'!B63</f>
        <v>605</v>
      </c>
      <c r="D25" s="36"/>
    </row>
    <row r="26" spans="1:4" x14ac:dyDescent="0.15">
      <c r="A26" s="5"/>
      <c r="B26" s="1"/>
      <c r="C26" s="6">
        <f>Darts!B10</f>
        <v>-200</v>
      </c>
      <c r="D26" s="36"/>
    </row>
    <row r="27" spans="1:4" x14ac:dyDescent="0.15">
      <c r="A27" s="5"/>
      <c r="B27" s="1" t="s">
        <v>32</v>
      </c>
      <c r="C27" s="6">
        <f>'Inkomsten Quiz'!C31</f>
        <v>285</v>
      </c>
      <c r="D27" s="36"/>
    </row>
    <row r="28" spans="1:4" x14ac:dyDescent="0.15">
      <c r="A28" s="5"/>
      <c r="B28" s="1"/>
      <c r="C28" s="6">
        <f>'Inschrijvingen BBQ'!B54</f>
        <v>-140</v>
      </c>
      <c r="D28" s="36"/>
    </row>
    <row r="29" spans="1:4" x14ac:dyDescent="0.15">
      <c r="A29" s="5"/>
      <c r="B29" s="1" t="s">
        <v>33</v>
      </c>
      <c r="C29" s="6">
        <f>'Inkomsten soccercup'!C24</f>
        <v>125</v>
      </c>
      <c r="D29" s="36"/>
    </row>
    <row r="30" spans="1:4" ht="14" thickBot="1" x14ac:dyDescent="0.2">
      <c r="A30" s="13"/>
      <c r="B30" s="14" t="s">
        <v>61</v>
      </c>
      <c r="C30" s="15">
        <f>'Lotjes tombola'!D9</f>
        <v>1474</v>
      </c>
      <c r="D30" s="36"/>
    </row>
    <row r="31" spans="1:4" ht="14" thickBot="1" x14ac:dyDescent="0.2">
      <c r="A31" s="18"/>
      <c r="B31" s="19" t="s">
        <v>3</v>
      </c>
      <c r="C31" s="20">
        <f>SUM(C23:C30)</f>
        <v>4223.01</v>
      </c>
    </row>
    <row r="34" spans="1:3" ht="18" x14ac:dyDescent="0.2">
      <c r="A34" s="27" t="s">
        <v>58</v>
      </c>
      <c r="B34" s="26"/>
      <c r="C34" s="28">
        <f>C31</f>
        <v>4223.01</v>
      </c>
    </row>
    <row r="38" spans="1:3" ht="14" thickBot="1" x14ac:dyDescent="0.2"/>
    <row r="39" spans="1:3" ht="14" thickBot="1" x14ac:dyDescent="0.2">
      <c r="A39" s="2" t="s">
        <v>59</v>
      </c>
      <c r="B39" s="21"/>
      <c r="C39" s="22" t="s">
        <v>35</v>
      </c>
    </row>
    <row r="40" spans="1:3" x14ac:dyDescent="0.15">
      <c r="A40" s="5"/>
      <c r="B40" s="1"/>
      <c r="C40" s="9"/>
    </row>
    <row r="41" spans="1:3" x14ac:dyDescent="0.15">
      <c r="A41" s="5" t="s">
        <v>82</v>
      </c>
      <c r="B41" s="1" t="s">
        <v>29</v>
      </c>
      <c r="C41" s="6">
        <f>C23+C9</f>
        <v>4657.01</v>
      </c>
    </row>
    <row r="42" spans="1:3" x14ac:dyDescent="0.15">
      <c r="A42" s="5"/>
      <c r="B42" s="1" t="s">
        <v>30</v>
      </c>
      <c r="C42" s="6">
        <f>C24+C10</f>
        <v>6896</v>
      </c>
    </row>
    <row r="43" spans="1:3" x14ac:dyDescent="0.15">
      <c r="A43" s="5"/>
      <c r="B43" s="1" t="s">
        <v>31</v>
      </c>
      <c r="C43" s="6">
        <f>C26+C25+C11</f>
        <v>10077.4</v>
      </c>
    </row>
    <row r="44" spans="1:3" x14ac:dyDescent="0.15">
      <c r="A44" s="5"/>
      <c r="B44" s="1" t="s">
        <v>32</v>
      </c>
      <c r="C44" s="6">
        <f>C28+C27+C12</f>
        <v>4588.5</v>
      </c>
    </row>
    <row r="45" spans="1:3" x14ac:dyDescent="0.15">
      <c r="A45" s="5"/>
      <c r="B45" s="1" t="s">
        <v>33</v>
      </c>
      <c r="C45" s="6">
        <f>C29+C13</f>
        <v>12195.900000000001</v>
      </c>
    </row>
    <row r="46" spans="1:3" ht="14" thickBot="1" x14ac:dyDescent="0.2">
      <c r="A46" s="13"/>
      <c r="B46" s="14" t="s">
        <v>61</v>
      </c>
      <c r="C46" s="15">
        <f>C30</f>
        <v>1474</v>
      </c>
    </row>
    <row r="47" spans="1:3" ht="14" thickBot="1" x14ac:dyDescent="0.2">
      <c r="A47" s="18"/>
      <c r="B47" s="19" t="s">
        <v>3</v>
      </c>
      <c r="C47" s="20">
        <f>SUM(C41:C46)</f>
        <v>39888.81</v>
      </c>
    </row>
    <row r="49" spans="1:3" ht="14" thickBot="1" x14ac:dyDescent="0.2"/>
    <row r="50" spans="1:3" ht="19" thickBot="1" x14ac:dyDescent="0.25">
      <c r="A50" s="47" t="s">
        <v>83</v>
      </c>
      <c r="B50" s="48"/>
      <c r="C50" s="49">
        <f>C47</f>
        <v>39888.81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0"/>
  <sheetViews>
    <sheetView workbookViewId="0">
      <selection activeCell="H9" sqref="H9:K23"/>
    </sheetView>
  </sheetViews>
  <sheetFormatPr baseColWidth="10" defaultColWidth="8.83203125" defaultRowHeight="13" x14ac:dyDescent="0.15"/>
  <cols>
    <col min="1" max="1" width="13" bestFit="1" customWidth="1"/>
    <col min="2" max="2" width="15.5" bestFit="1" customWidth="1"/>
    <col min="3" max="3" width="21.5" bestFit="1" customWidth="1"/>
    <col min="4" max="4" width="10" bestFit="1" customWidth="1"/>
    <col min="5" max="5" width="19.33203125" bestFit="1" customWidth="1"/>
  </cols>
  <sheetData>
    <row r="2" spans="1:5" ht="37" x14ac:dyDescent="0.45">
      <c r="A2" s="29" t="s">
        <v>91</v>
      </c>
    </row>
    <row r="3" spans="1:5" ht="14" thickBot="1" x14ac:dyDescent="0.2">
      <c r="E3">
        <v>5</v>
      </c>
    </row>
    <row r="4" spans="1:5" ht="17" thickBot="1" x14ac:dyDescent="0.25">
      <c r="A4" s="30"/>
      <c r="B4" s="31" t="s">
        <v>36</v>
      </c>
      <c r="C4" s="31" t="s">
        <v>37</v>
      </c>
      <c r="D4" s="31" t="s">
        <v>38</v>
      </c>
      <c r="E4" s="32" t="s">
        <v>39</v>
      </c>
    </row>
    <row r="5" spans="1:5" ht="16" x14ac:dyDescent="0.2">
      <c r="A5" s="51" t="s">
        <v>7</v>
      </c>
      <c r="B5" s="51">
        <v>120</v>
      </c>
      <c r="C5" s="57">
        <v>69</v>
      </c>
      <c r="D5" s="51"/>
      <c r="E5" s="9">
        <f>C5*E3</f>
        <v>345</v>
      </c>
    </row>
    <row r="6" spans="1:5" ht="16" x14ac:dyDescent="0.2">
      <c r="A6" s="51" t="s">
        <v>65</v>
      </c>
      <c r="B6" s="51">
        <v>60</v>
      </c>
      <c r="C6" s="51">
        <v>49</v>
      </c>
      <c r="D6" s="51"/>
      <c r="E6" s="9">
        <f>C6*E3</f>
        <v>245</v>
      </c>
    </row>
    <row r="7" spans="1:5" ht="16" x14ac:dyDescent="0.2">
      <c r="A7" s="51" t="s">
        <v>8</v>
      </c>
      <c r="B7" s="51">
        <v>60</v>
      </c>
      <c r="C7" s="51">
        <v>19</v>
      </c>
      <c r="D7" s="51"/>
      <c r="E7" s="9">
        <f>C7*E3</f>
        <v>95</v>
      </c>
    </row>
    <row r="8" spans="1:5" ht="16" x14ac:dyDescent="0.2">
      <c r="A8" s="51" t="s">
        <v>66</v>
      </c>
      <c r="B8" s="51">
        <v>60</v>
      </c>
      <c r="C8" s="51">
        <v>43</v>
      </c>
      <c r="D8" s="51"/>
      <c r="E8" s="9">
        <f>C8*E3</f>
        <v>215</v>
      </c>
    </row>
    <row r="9" spans="1:5" ht="16" x14ac:dyDescent="0.2">
      <c r="A9" s="51"/>
      <c r="B9" s="51"/>
      <c r="C9" s="51"/>
      <c r="D9" s="51"/>
      <c r="E9" s="9">
        <f t="shared" ref="E9" si="0">C9*E7</f>
        <v>0</v>
      </c>
    </row>
    <row r="10" spans="1:5" ht="16" x14ac:dyDescent="0.2">
      <c r="A10" s="51" t="s">
        <v>67</v>
      </c>
      <c r="B10" s="51">
        <v>60</v>
      </c>
      <c r="C10" s="51">
        <v>0</v>
      </c>
      <c r="D10" s="51"/>
      <c r="E10" s="9">
        <f t="shared" ref="E10" si="1">C10*E7</f>
        <v>0</v>
      </c>
    </row>
    <row r="11" spans="1:5" ht="16" x14ac:dyDescent="0.2">
      <c r="A11" s="51" t="s">
        <v>9</v>
      </c>
      <c r="B11" s="51">
        <v>60</v>
      </c>
      <c r="C11" s="51">
        <v>17</v>
      </c>
      <c r="D11" s="51"/>
      <c r="E11" s="9">
        <f>C11*E3</f>
        <v>85</v>
      </c>
    </row>
    <row r="12" spans="1:5" ht="16" x14ac:dyDescent="0.2">
      <c r="A12" s="51" t="s">
        <v>10</v>
      </c>
      <c r="B12" s="51">
        <v>60</v>
      </c>
      <c r="C12" s="51">
        <v>19</v>
      </c>
      <c r="D12" s="51"/>
      <c r="E12" s="9">
        <f>C12*E3</f>
        <v>95</v>
      </c>
    </row>
    <row r="13" spans="1:5" ht="16" x14ac:dyDescent="0.2">
      <c r="A13" s="51" t="s">
        <v>16</v>
      </c>
      <c r="B13" s="51">
        <v>0</v>
      </c>
      <c r="C13" s="51"/>
      <c r="D13" s="51"/>
      <c r="E13" s="9">
        <f t="shared" ref="E13" si="2">C13*E11</f>
        <v>0</v>
      </c>
    </row>
    <row r="14" spans="1:5" ht="16" x14ac:dyDescent="0.2">
      <c r="A14" s="51" t="s">
        <v>11</v>
      </c>
      <c r="B14" s="51">
        <v>60</v>
      </c>
      <c r="C14" s="51">
        <v>29</v>
      </c>
      <c r="D14" s="51"/>
      <c r="E14" s="9">
        <f>C14*E3</f>
        <v>145</v>
      </c>
    </row>
    <row r="15" spans="1:5" ht="16" x14ac:dyDescent="0.2">
      <c r="A15" s="51" t="s">
        <v>40</v>
      </c>
      <c r="B15" s="51">
        <v>60</v>
      </c>
      <c r="C15" s="61">
        <v>34</v>
      </c>
      <c r="D15" s="51"/>
      <c r="E15" s="9">
        <f>C15*E3</f>
        <v>170</v>
      </c>
    </row>
    <row r="16" spans="1:5" x14ac:dyDescent="0.15">
      <c r="A16" s="5"/>
      <c r="B16" s="1"/>
      <c r="C16" s="1"/>
      <c r="D16" s="1"/>
      <c r="E16" s="9">
        <f t="shared" ref="E16" si="3">C16*E13</f>
        <v>0</v>
      </c>
    </row>
    <row r="17" spans="1:5" x14ac:dyDescent="0.15">
      <c r="A17" s="13" t="s">
        <v>12</v>
      </c>
      <c r="B17" s="14"/>
      <c r="C17" s="62">
        <v>184</v>
      </c>
      <c r="D17" s="14"/>
      <c r="E17" s="9">
        <f>C17*E3</f>
        <v>920</v>
      </c>
    </row>
    <row r="18" spans="1:5" x14ac:dyDescent="0.15">
      <c r="A18" s="13" t="s">
        <v>84</v>
      </c>
      <c r="B18" s="14"/>
      <c r="C18" s="62"/>
      <c r="D18" s="14"/>
      <c r="E18" s="9">
        <v>723</v>
      </c>
    </row>
    <row r="19" spans="1:5" x14ac:dyDescent="0.15">
      <c r="A19" s="13"/>
      <c r="B19" s="14"/>
      <c r="C19" s="14"/>
      <c r="D19" s="14"/>
      <c r="E19" s="9">
        <f t="shared" ref="E19" si="4">C19*E17</f>
        <v>0</v>
      </c>
    </row>
    <row r="20" spans="1:5" x14ac:dyDescent="0.15">
      <c r="A20" s="13"/>
      <c r="B20" s="14"/>
      <c r="C20" s="14"/>
      <c r="D20" s="14"/>
      <c r="E20" s="9">
        <f t="shared" ref="E20" si="5">C20*E17</f>
        <v>0</v>
      </c>
    </row>
    <row r="21" spans="1:5" ht="14" thickBot="1" x14ac:dyDescent="0.2">
      <c r="A21" s="33" t="s">
        <v>1</v>
      </c>
      <c r="B21" s="34">
        <f>SUM(B5:B20)</f>
        <v>600</v>
      </c>
      <c r="C21" s="34">
        <f>SUM(C5:C18)</f>
        <v>463</v>
      </c>
      <c r="D21" s="34">
        <f>SUM(D5:D20)</f>
        <v>0</v>
      </c>
      <c r="E21" s="35">
        <f>SUM(E5:E20)</f>
        <v>3038</v>
      </c>
    </row>
    <row r="25" spans="1:5" x14ac:dyDescent="0.15">
      <c r="A25" t="s">
        <v>41</v>
      </c>
    </row>
    <row r="27" spans="1:5" x14ac:dyDescent="0.15">
      <c r="A27" t="s">
        <v>42</v>
      </c>
      <c r="C27">
        <v>23</v>
      </c>
    </row>
    <row r="28" spans="1:5" x14ac:dyDescent="0.15">
      <c r="A28" t="s">
        <v>43</v>
      </c>
      <c r="C28">
        <v>750.99</v>
      </c>
    </row>
    <row r="30" spans="1:5" x14ac:dyDescent="0.15">
      <c r="A30" t="s">
        <v>85</v>
      </c>
      <c r="C30">
        <v>180</v>
      </c>
    </row>
    <row r="31" spans="1:5" x14ac:dyDescent="0.15">
      <c r="A31" t="s">
        <v>86</v>
      </c>
      <c r="C31">
        <v>50</v>
      </c>
    </row>
    <row r="34" spans="1:3" x14ac:dyDescent="0.15">
      <c r="A34" t="s">
        <v>1</v>
      </c>
      <c r="B34" s="16">
        <f>E21-C27-C28-C30-C31</f>
        <v>2034.0100000000002</v>
      </c>
    </row>
    <row r="36" spans="1:3" x14ac:dyDescent="0.15">
      <c r="A36" t="s">
        <v>92</v>
      </c>
      <c r="B36">
        <v>1682.33</v>
      </c>
    </row>
    <row r="45" spans="1:3" ht="12" customHeight="1" x14ac:dyDescent="0.15"/>
    <row r="48" spans="1:3" x14ac:dyDescent="0.15">
      <c r="A48" t="s">
        <v>34</v>
      </c>
      <c r="C48">
        <f>SUM(C27:C47)</f>
        <v>1003.99</v>
      </c>
    </row>
    <row r="50" spans="1:3" x14ac:dyDescent="0.15">
      <c r="A50" t="s">
        <v>44</v>
      </c>
      <c r="C50" s="16">
        <f>E21-C48</f>
        <v>2034.01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0"/>
  <sheetViews>
    <sheetView workbookViewId="0">
      <selection activeCell="E11" sqref="E11"/>
    </sheetView>
  </sheetViews>
  <sheetFormatPr baseColWidth="10" defaultColWidth="8.83203125" defaultRowHeight="13" x14ac:dyDescent="0.15"/>
  <sheetData>
    <row r="2" spans="1:8" x14ac:dyDescent="0.15">
      <c r="A2" t="s">
        <v>4</v>
      </c>
    </row>
    <row r="4" spans="1:8" x14ac:dyDescent="0.15">
      <c r="A4" t="s">
        <v>93</v>
      </c>
      <c r="F4" s="17" t="s">
        <v>2</v>
      </c>
    </row>
    <row r="5" spans="1:8" ht="14" thickBot="1" x14ac:dyDescent="0.2"/>
    <row r="6" spans="1:8" ht="14" thickBot="1" x14ac:dyDescent="0.2">
      <c r="A6" s="10"/>
      <c r="B6" s="11" t="s">
        <v>0</v>
      </c>
      <c r="C6" s="12"/>
      <c r="F6" s="2">
        <v>20</v>
      </c>
      <c r="G6" s="3">
        <v>10</v>
      </c>
      <c r="H6" s="4">
        <f>F6*G6</f>
        <v>200</v>
      </c>
    </row>
    <row r="7" spans="1:8" x14ac:dyDescent="0.15">
      <c r="A7" s="7">
        <v>100</v>
      </c>
      <c r="B7" s="8">
        <v>1</v>
      </c>
      <c r="C7" s="9">
        <f t="shared" ref="C7:C15" si="0">A7*B7</f>
        <v>100</v>
      </c>
      <c r="F7" s="5">
        <v>10</v>
      </c>
      <c r="G7" s="1">
        <v>10</v>
      </c>
      <c r="H7" s="6">
        <f t="shared" ref="H7:H13" si="1">F7*G7</f>
        <v>100</v>
      </c>
    </row>
    <row r="8" spans="1:8" x14ac:dyDescent="0.15">
      <c r="A8" s="5">
        <v>50</v>
      </c>
      <c r="B8" s="1">
        <v>23</v>
      </c>
      <c r="C8" s="9">
        <f t="shared" si="0"/>
        <v>1150</v>
      </c>
      <c r="F8" s="5">
        <v>5</v>
      </c>
      <c r="G8" s="1">
        <v>15</v>
      </c>
      <c r="H8" s="6">
        <f t="shared" si="1"/>
        <v>75</v>
      </c>
    </row>
    <row r="9" spans="1:8" x14ac:dyDescent="0.15">
      <c r="A9" s="5">
        <v>20</v>
      </c>
      <c r="B9" s="1">
        <v>62</v>
      </c>
      <c r="C9" s="9">
        <f t="shared" si="0"/>
        <v>1240</v>
      </c>
      <c r="F9" s="5">
        <v>2</v>
      </c>
      <c r="G9" s="1">
        <v>50</v>
      </c>
      <c r="H9" s="6">
        <f t="shared" si="1"/>
        <v>100</v>
      </c>
    </row>
    <row r="10" spans="1:8" x14ac:dyDescent="0.15">
      <c r="A10" s="5">
        <v>10</v>
      </c>
      <c r="B10" s="1">
        <v>5</v>
      </c>
      <c r="C10" s="9">
        <f t="shared" si="0"/>
        <v>50</v>
      </c>
      <c r="F10" s="5">
        <v>1</v>
      </c>
      <c r="G10" s="1">
        <v>50</v>
      </c>
      <c r="H10" s="6">
        <f t="shared" si="1"/>
        <v>50</v>
      </c>
    </row>
    <row r="11" spans="1:8" x14ac:dyDescent="0.15">
      <c r="A11" s="5">
        <v>5</v>
      </c>
      <c r="B11" s="1">
        <v>5</v>
      </c>
      <c r="C11" s="9">
        <f t="shared" si="0"/>
        <v>25</v>
      </c>
      <c r="F11" s="5">
        <v>0.5</v>
      </c>
      <c r="G11" s="1">
        <v>15</v>
      </c>
      <c r="H11" s="6">
        <f t="shared" si="1"/>
        <v>7.5</v>
      </c>
    </row>
    <row r="12" spans="1:8" x14ac:dyDescent="0.15">
      <c r="A12" s="5">
        <v>2</v>
      </c>
      <c r="B12" s="1">
        <v>27</v>
      </c>
      <c r="C12" s="9">
        <f t="shared" si="0"/>
        <v>54</v>
      </c>
      <c r="F12" s="5">
        <v>0.2</v>
      </c>
      <c r="G12" s="1">
        <v>10</v>
      </c>
      <c r="H12" s="6">
        <f t="shared" si="1"/>
        <v>2</v>
      </c>
    </row>
    <row r="13" spans="1:8" ht="14" thickBot="1" x14ac:dyDescent="0.2">
      <c r="A13" s="5">
        <v>1</v>
      </c>
      <c r="B13" s="1">
        <v>4</v>
      </c>
      <c r="C13" s="9">
        <f t="shared" si="0"/>
        <v>4</v>
      </c>
      <c r="F13" s="13">
        <v>0.1</v>
      </c>
      <c r="G13" s="14">
        <v>5</v>
      </c>
      <c r="H13" s="15">
        <f t="shared" si="1"/>
        <v>0.5</v>
      </c>
    </row>
    <row r="14" spans="1:8" ht="14" thickBot="1" x14ac:dyDescent="0.2">
      <c r="A14" s="5">
        <v>0.5</v>
      </c>
      <c r="B14" s="1">
        <v>0</v>
      </c>
      <c r="C14" s="9">
        <f t="shared" si="0"/>
        <v>0</v>
      </c>
      <c r="F14" s="18" t="s">
        <v>1</v>
      </c>
      <c r="G14" s="19"/>
      <c r="H14" s="20">
        <f>SUM(H6:H13)</f>
        <v>535</v>
      </c>
    </row>
    <row r="15" spans="1:8" x14ac:dyDescent="0.15">
      <c r="A15" s="5">
        <v>0.2</v>
      </c>
      <c r="B15" s="1">
        <v>0</v>
      </c>
      <c r="C15" s="9">
        <f t="shared" si="0"/>
        <v>0</v>
      </c>
    </row>
    <row r="16" spans="1:8" x14ac:dyDescent="0.15">
      <c r="A16" s="5">
        <v>0.1</v>
      </c>
      <c r="B16" s="1">
        <v>0</v>
      </c>
      <c r="C16" s="9">
        <f t="shared" ref="C16:C19" si="2">A16*B16</f>
        <v>0</v>
      </c>
    </row>
    <row r="17" spans="1:3" x14ac:dyDescent="0.15">
      <c r="A17" s="5">
        <v>0.05</v>
      </c>
      <c r="B17" s="1">
        <v>0</v>
      </c>
      <c r="C17" s="9">
        <f t="shared" si="2"/>
        <v>0</v>
      </c>
    </row>
    <row r="18" spans="1:3" x14ac:dyDescent="0.15">
      <c r="A18" s="5">
        <v>0.02</v>
      </c>
      <c r="B18" s="1">
        <v>0</v>
      </c>
      <c r="C18" s="9">
        <f t="shared" si="2"/>
        <v>0</v>
      </c>
    </row>
    <row r="19" spans="1:3" ht="14" thickBot="1" x14ac:dyDescent="0.2">
      <c r="A19" s="13">
        <v>0.01</v>
      </c>
      <c r="B19" s="14">
        <v>0</v>
      </c>
      <c r="C19" s="9">
        <f t="shared" si="2"/>
        <v>0</v>
      </c>
    </row>
    <row r="20" spans="1:3" ht="14" thickBot="1" x14ac:dyDescent="0.2">
      <c r="A20" s="10" t="s">
        <v>1</v>
      </c>
      <c r="B20" s="11"/>
      <c r="C20" s="12">
        <f>SUM(C7:C19)</f>
        <v>2623</v>
      </c>
    </row>
    <row r="22" spans="1:3" x14ac:dyDescent="0.15">
      <c r="B22" s="36"/>
    </row>
    <row r="24" spans="1:3" x14ac:dyDescent="0.15">
      <c r="A24" t="s">
        <v>3</v>
      </c>
      <c r="C24" s="16">
        <f>C20</f>
        <v>2623</v>
      </c>
    </row>
    <row r="26" spans="1:3" x14ac:dyDescent="0.15">
      <c r="A26" t="s">
        <v>45</v>
      </c>
      <c r="B26">
        <v>1645.15</v>
      </c>
    </row>
    <row r="27" spans="1:3" x14ac:dyDescent="0.15">
      <c r="A27" t="s">
        <v>68</v>
      </c>
      <c r="B27">
        <v>2345</v>
      </c>
    </row>
    <row r="28" spans="1:3" x14ac:dyDescent="0.15">
      <c r="A28" t="s">
        <v>73</v>
      </c>
      <c r="B28">
        <v>2469</v>
      </c>
    </row>
    <row r="30" spans="1:3" x14ac:dyDescent="0.15">
      <c r="B30" s="56">
        <f>C24-B28</f>
        <v>154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H29" sqref="H29"/>
    </sheetView>
  </sheetViews>
  <sheetFormatPr baseColWidth="10" defaultColWidth="8.83203125" defaultRowHeight="13" x14ac:dyDescent="0.15"/>
  <cols>
    <col min="1" max="1" width="7.5" bestFit="1" customWidth="1"/>
    <col min="2" max="2" width="7.33203125" bestFit="1" customWidth="1"/>
    <col min="3" max="3" width="31.5" bestFit="1" customWidth="1"/>
    <col min="4" max="4" width="14.1640625" bestFit="1" customWidth="1"/>
    <col min="5" max="5" width="11.33203125" bestFit="1" customWidth="1"/>
    <col min="6" max="6" width="10.6640625" bestFit="1" customWidth="1"/>
    <col min="7" max="7" width="5.83203125" bestFit="1" customWidth="1"/>
    <col min="8" max="8" width="14.5" bestFit="1" customWidth="1"/>
    <col min="9" max="9" width="12.33203125" bestFit="1" customWidth="1"/>
  </cols>
  <sheetData>
    <row r="1" spans="1:6" x14ac:dyDescent="0.15">
      <c r="E1" s="36"/>
      <c r="F1" s="36"/>
    </row>
    <row r="2" spans="1:6" x14ac:dyDescent="0.15">
      <c r="E2" s="36"/>
      <c r="F2" s="36"/>
    </row>
    <row r="3" spans="1:6" ht="14" thickBot="1" x14ac:dyDescent="0.2">
      <c r="E3" s="36"/>
      <c r="F3" s="36"/>
    </row>
    <row r="4" spans="1:6" x14ac:dyDescent="0.15">
      <c r="A4" s="2" t="s">
        <v>46</v>
      </c>
      <c r="B4" s="3"/>
      <c r="C4" s="3"/>
      <c r="D4" s="4">
        <f>D5+D7+D9</f>
        <v>36</v>
      </c>
      <c r="E4" s="36"/>
      <c r="F4" s="36"/>
    </row>
    <row r="5" spans="1:6" x14ac:dyDescent="0.15">
      <c r="A5" s="5"/>
      <c r="B5" s="1"/>
      <c r="C5" s="1" t="s">
        <v>87</v>
      </c>
      <c r="D5" s="6">
        <v>36</v>
      </c>
      <c r="E5" s="36"/>
      <c r="F5" s="36"/>
    </row>
    <row r="6" spans="1:6" x14ac:dyDescent="0.15">
      <c r="A6" s="5"/>
      <c r="B6" s="1"/>
      <c r="C6" s="1" t="s">
        <v>173</v>
      </c>
      <c r="D6" s="37">
        <v>4</v>
      </c>
      <c r="E6" s="36"/>
      <c r="F6" s="36"/>
    </row>
    <row r="7" spans="1:6" x14ac:dyDescent="0.15">
      <c r="A7" s="5"/>
      <c r="B7" s="1"/>
      <c r="C7" s="1" t="s">
        <v>69</v>
      </c>
      <c r="D7" s="6">
        <v>0</v>
      </c>
    </row>
    <row r="8" spans="1:6" x14ac:dyDescent="0.15">
      <c r="A8" s="5"/>
      <c r="B8" s="1"/>
      <c r="C8" s="1"/>
      <c r="D8" s="6"/>
    </row>
    <row r="9" spans="1:6" x14ac:dyDescent="0.15">
      <c r="A9" s="5"/>
      <c r="B9" s="1"/>
      <c r="C9" s="1" t="s">
        <v>47</v>
      </c>
      <c r="D9" s="37">
        <v>0</v>
      </c>
    </row>
    <row r="10" spans="1:6" x14ac:dyDescent="0.15">
      <c r="A10" s="5"/>
      <c r="B10" s="1"/>
      <c r="C10" s="1"/>
      <c r="D10" s="6"/>
    </row>
    <row r="11" spans="1:6" x14ac:dyDescent="0.15">
      <c r="A11" s="5"/>
      <c r="B11" s="1"/>
      <c r="C11" s="1"/>
      <c r="D11" s="6"/>
    </row>
    <row r="12" spans="1:6" x14ac:dyDescent="0.15">
      <c r="A12" s="5"/>
      <c r="B12" s="1"/>
      <c r="C12" s="1"/>
      <c r="D12" s="6"/>
    </row>
    <row r="13" spans="1:6" ht="14" thickBot="1" x14ac:dyDescent="0.2">
      <c r="A13" s="33"/>
      <c r="B13" s="34"/>
      <c r="C13" s="34" t="s">
        <v>1</v>
      </c>
      <c r="D13" s="38">
        <f>D5+D6+D7+D9</f>
        <v>40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0"/>
  <sheetViews>
    <sheetView workbookViewId="0">
      <selection activeCell="H48" sqref="H48"/>
    </sheetView>
  </sheetViews>
  <sheetFormatPr baseColWidth="10" defaultColWidth="8.83203125" defaultRowHeight="13" x14ac:dyDescent="0.15"/>
  <sheetData>
    <row r="2" spans="1:8" x14ac:dyDescent="0.15">
      <c r="A2" t="s">
        <v>6</v>
      </c>
    </row>
    <row r="3" spans="1:8" x14ac:dyDescent="0.15">
      <c r="F3" s="17" t="s">
        <v>2</v>
      </c>
    </row>
    <row r="4" spans="1:8" ht="14" thickBot="1" x14ac:dyDescent="0.2">
      <c r="A4" t="s">
        <v>175</v>
      </c>
    </row>
    <row r="5" spans="1:8" ht="14" thickBot="1" x14ac:dyDescent="0.2">
      <c r="F5" s="2">
        <v>20</v>
      </c>
      <c r="G5" s="3">
        <v>10</v>
      </c>
      <c r="H5" s="4">
        <f>F5*G5</f>
        <v>200</v>
      </c>
    </row>
    <row r="6" spans="1:8" ht="14" thickBot="1" x14ac:dyDescent="0.2">
      <c r="A6" s="10"/>
      <c r="B6" s="11" t="s">
        <v>0</v>
      </c>
      <c r="C6" s="12"/>
      <c r="F6" s="5">
        <v>10</v>
      </c>
      <c r="G6" s="1">
        <v>10</v>
      </c>
      <c r="H6" s="6">
        <f t="shared" ref="H6:H12" si="0">F6*G6</f>
        <v>100</v>
      </c>
    </row>
    <row r="7" spans="1:8" x14ac:dyDescent="0.15">
      <c r="A7" s="7">
        <v>100</v>
      </c>
      <c r="B7" s="8">
        <v>0</v>
      </c>
      <c r="C7" s="9">
        <f>B7*A7</f>
        <v>0</v>
      </c>
      <c r="F7" s="5">
        <v>5</v>
      </c>
      <c r="G7" s="1">
        <v>15</v>
      </c>
      <c r="H7" s="6">
        <f t="shared" si="0"/>
        <v>75</v>
      </c>
    </row>
    <row r="8" spans="1:8" x14ac:dyDescent="0.15">
      <c r="A8" s="5">
        <v>50</v>
      </c>
      <c r="B8" s="1">
        <v>82</v>
      </c>
      <c r="C8" s="9">
        <f t="shared" ref="C8:C19" si="1">B8*A8</f>
        <v>4100</v>
      </c>
      <c r="F8" s="5">
        <v>2</v>
      </c>
      <c r="G8" s="1">
        <v>50</v>
      </c>
      <c r="H8" s="6">
        <f t="shared" si="0"/>
        <v>100</v>
      </c>
    </row>
    <row r="9" spans="1:8" x14ac:dyDescent="0.15">
      <c r="A9" s="5">
        <v>20</v>
      </c>
      <c r="B9" s="1">
        <v>119</v>
      </c>
      <c r="C9" s="9">
        <f t="shared" si="1"/>
        <v>2380</v>
      </c>
      <c r="F9" s="5">
        <v>1</v>
      </c>
      <c r="G9" s="1">
        <v>50</v>
      </c>
      <c r="H9" s="6">
        <f t="shared" si="0"/>
        <v>50</v>
      </c>
    </row>
    <row r="10" spans="1:8" x14ac:dyDescent="0.15">
      <c r="A10" s="5">
        <v>10</v>
      </c>
      <c r="B10" s="1">
        <v>20</v>
      </c>
      <c r="C10" s="9">
        <f t="shared" si="1"/>
        <v>200</v>
      </c>
      <c r="F10" s="5">
        <v>0.5</v>
      </c>
      <c r="G10" s="1">
        <v>15</v>
      </c>
      <c r="H10" s="6">
        <f t="shared" si="0"/>
        <v>7.5</v>
      </c>
    </row>
    <row r="11" spans="1:8" x14ac:dyDescent="0.15">
      <c r="A11" s="5">
        <v>5</v>
      </c>
      <c r="B11" s="1">
        <v>32</v>
      </c>
      <c r="C11" s="9">
        <f t="shared" si="1"/>
        <v>160</v>
      </c>
      <c r="F11" s="5">
        <v>0.2</v>
      </c>
      <c r="G11" s="1">
        <v>10</v>
      </c>
      <c r="H11" s="6">
        <f t="shared" si="0"/>
        <v>2</v>
      </c>
    </row>
    <row r="12" spans="1:8" ht="14" thickBot="1" x14ac:dyDescent="0.2">
      <c r="A12" s="5">
        <v>2</v>
      </c>
      <c r="B12" s="1">
        <v>8</v>
      </c>
      <c r="C12" s="9">
        <f t="shared" si="1"/>
        <v>16</v>
      </c>
      <c r="F12" s="13">
        <v>0.1</v>
      </c>
      <c r="G12" s="14">
        <v>5</v>
      </c>
      <c r="H12" s="15">
        <f t="shared" si="0"/>
        <v>0.5</v>
      </c>
    </row>
    <row r="13" spans="1:8" ht="14" thickBot="1" x14ac:dyDescent="0.2">
      <c r="A13" s="5">
        <v>1</v>
      </c>
      <c r="B13" s="1">
        <v>0</v>
      </c>
      <c r="C13" s="9">
        <f t="shared" si="1"/>
        <v>0</v>
      </c>
      <c r="F13" s="18" t="s">
        <v>1</v>
      </c>
      <c r="G13" s="19"/>
      <c r="H13" s="20">
        <f>SUM(H5:H12)</f>
        <v>535</v>
      </c>
    </row>
    <row r="14" spans="1:8" x14ac:dyDescent="0.15">
      <c r="A14" s="5">
        <v>0.5</v>
      </c>
      <c r="B14" s="1">
        <v>0</v>
      </c>
      <c r="C14" s="9">
        <f t="shared" si="1"/>
        <v>0</v>
      </c>
    </row>
    <row r="15" spans="1:8" x14ac:dyDescent="0.15">
      <c r="A15" s="5">
        <v>0.2</v>
      </c>
      <c r="B15" s="1">
        <v>0</v>
      </c>
      <c r="C15" s="9">
        <f t="shared" si="1"/>
        <v>0</v>
      </c>
    </row>
    <row r="16" spans="1:8" x14ac:dyDescent="0.15">
      <c r="A16" s="5">
        <v>0.1</v>
      </c>
      <c r="B16" s="1">
        <v>0</v>
      </c>
      <c r="C16" s="9">
        <f t="shared" si="1"/>
        <v>0</v>
      </c>
    </row>
    <row r="17" spans="1:3" x14ac:dyDescent="0.15">
      <c r="A17" s="5">
        <v>0.05</v>
      </c>
      <c r="B17" s="1">
        <v>0</v>
      </c>
      <c r="C17" s="9">
        <f t="shared" si="1"/>
        <v>0</v>
      </c>
    </row>
    <row r="18" spans="1:3" x14ac:dyDescent="0.15">
      <c r="A18" s="5">
        <v>0.02</v>
      </c>
      <c r="B18" s="1">
        <v>0</v>
      </c>
      <c r="C18" s="9">
        <f t="shared" si="1"/>
        <v>0</v>
      </c>
    </row>
    <row r="19" spans="1:3" ht="14" thickBot="1" x14ac:dyDescent="0.2">
      <c r="A19" s="13">
        <v>0.01</v>
      </c>
      <c r="B19" s="14">
        <v>0</v>
      </c>
      <c r="C19" s="9">
        <f t="shared" si="1"/>
        <v>0</v>
      </c>
    </row>
    <row r="20" spans="1:3" ht="14" thickBot="1" x14ac:dyDescent="0.2">
      <c r="A20" s="10" t="s">
        <v>1</v>
      </c>
      <c r="B20" s="11"/>
      <c r="C20" s="12">
        <f>SUM(C7:C19)</f>
        <v>6856</v>
      </c>
    </row>
    <row r="22" spans="1:3" x14ac:dyDescent="0.15">
      <c r="B22" s="36"/>
    </row>
    <row r="24" spans="1:3" x14ac:dyDescent="0.15">
      <c r="A24" t="s">
        <v>3</v>
      </c>
      <c r="C24" s="16">
        <f>C20</f>
        <v>6856</v>
      </c>
    </row>
    <row r="25" spans="1:3" x14ac:dyDescent="0.15">
      <c r="C25" s="36"/>
    </row>
    <row r="26" spans="1:3" x14ac:dyDescent="0.15">
      <c r="A26" t="s">
        <v>45</v>
      </c>
      <c r="B26">
        <v>5236.0200000000004</v>
      </c>
    </row>
    <row r="27" spans="1:3" x14ac:dyDescent="0.15">
      <c r="A27" t="s">
        <v>68</v>
      </c>
      <c r="B27">
        <v>5634.4</v>
      </c>
    </row>
    <row r="28" spans="1:3" x14ac:dyDescent="0.15">
      <c r="A28" t="s">
        <v>73</v>
      </c>
      <c r="B28">
        <v>6001.4</v>
      </c>
    </row>
    <row r="30" spans="1:3" x14ac:dyDescent="0.15">
      <c r="B30" s="16">
        <f>C20-B28</f>
        <v>854.60000000000036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E67"/>
  <sheetViews>
    <sheetView topLeftCell="A23" workbookViewId="0">
      <selection activeCell="C59" sqref="C59"/>
    </sheetView>
  </sheetViews>
  <sheetFormatPr baseColWidth="10" defaultColWidth="8.83203125" defaultRowHeight="13" x14ac:dyDescent="0.15"/>
  <cols>
    <col min="1" max="1" width="23.1640625" bestFit="1" customWidth="1"/>
    <col min="2" max="2" width="19.33203125" bestFit="1" customWidth="1"/>
    <col min="3" max="3" width="19.1640625" bestFit="1" customWidth="1"/>
    <col min="4" max="4" width="19.33203125" bestFit="1" customWidth="1"/>
  </cols>
  <sheetData>
    <row r="4" spans="1:5" ht="29" x14ac:dyDescent="0.15">
      <c r="A4" s="39" t="s">
        <v>50</v>
      </c>
      <c r="B4" s="41" t="s">
        <v>51</v>
      </c>
      <c r="C4" s="41" t="s">
        <v>52</v>
      </c>
      <c r="E4" s="26"/>
    </row>
    <row r="5" spans="1:5" x14ac:dyDescent="0.15">
      <c r="E5" s="26"/>
    </row>
    <row r="6" spans="1:5" ht="19" x14ac:dyDescent="0.15">
      <c r="A6" s="42" t="s">
        <v>5</v>
      </c>
      <c r="B6" s="42" t="s">
        <v>13</v>
      </c>
      <c r="C6" s="42" t="s">
        <v>53</v>
      </c>
      <c r="D6" s="42" t="s">
        <v>15</v>
      </c>
      <c r="E6" s="26"/>
    </row>
    <row r="7" spans="1:5" ht="16" x14ac:dyDescent="0.2">
      <c r="A7" s="64" t="s">
        <v>128</v>
      </c>
      <c r="B7" s="64">
        <v>2</v>
      </c>
      <c r="C7" s="64">
        <v>10</v>
      </c>
      <c r="D7" s="64"/>
      <c r="E7" s="52"/>
    </row>
    <row r="8" spans="1:5" ht="16" x14ac:dyDescent="0.2">
      <c r="A8" s="64" t="s">
        <v>139</v>
      </c>
      <c r="B8" s="64">
        <v>2</v>
      </c>
      <c r="C8" s="64"/>
      <c r="D8" s="64">
        <v>15</v>
      </c>
      <c r="E8" s="52"/>
    </row>
    <row r="9" spans="1:5" ht="16" x14ac:dyDescent="0.2">
      <c r="A9" s="64" t="s">
        <v>140</v>
      </c>
      <c r="B9" s="64">
        <v>2</v>
      </c>
      <c r="C9" s="64"/>
      <c r="D9" s="64">
        <v>10</v>
      </c>
      <c r="E9" s="52"/>
    </row>
    <row r="10" spans="1:5" ht="16" x14ac:dyDescent="0.2">
      <c r="A10" s="64" t="s">
        <v>141</v>
      </c>
      <c r="B10" s="64">
        <v>2</v>
      </c>
      <c r="C10" s="64"/>
      <c r="D10" s="64">
        <v>15</v>
      </c>
      <c r="E10" s="52"/>
    </row>
    <row r="11" spans="1:5" ht="16" x14ac:dyDescent="0.2">
      <c r="A11" s="64" t="s">
        <v>102</v>
      </c>
      <c r="B11" s="64">
        <v>2</v>
      </c>
      <c r="C11" s="64"/>
      <c r="D11" s="64">
        <v>10</v>
      </c>
      <c r="E11" s="52"/>
    </row>
    <row r="12" spans="1:5" ht="16" x14ac:dyDescent="0.2">
      <c r="A12" s="64" t="s">
        <v>142</v>
      </c>
      <c r="B12" s="64">
        <v>3</v>
      </c>
      <c r="C12" s="64"/>
      <c r="D12" s="64">
        <v>15</v>
      </c>
      <c r="E12" s="52"/>
    </row>
    <row r="13" spans="1:5" ht="16" x14ac:dyDescent="0.2">
      <c r="A13" s="64" t="s">
        <v>143</v>
      </c>
      <c r="B13" s="64">
        <v>1</v>
      </c>
      <c r="C13" s="64">
        <v>5</v>
      </c>
      <c r="D13" s="64"/>
      <c r="E13" s="52"/>
    </row>
    <row r="14" spans="1:5" ht="16" x14ac:dyDescent="0.2">
      <c r="A14" s="64" t="s">
        <v>144</v>
      </c>
      <c r="B14" s="64">
        <v>2</v>
      </c>
      <c r="C14" s="64"/>
      <c r="D14" s="64">
        <v>10</v>
      </c>
      <c r="E14" s="52"/>
    </row>
    <row r="15" spans="1:5" ht="16" x14ac:dyDescent="0.2">
      <c r="A15" s="64" t="s">
        <v>54</v>
      </c>
      <c r="B15" s="64">
        <v>2</v>
      </c>
      <c r="C15" s="64"/>
      <c r="D15" s="64">
        <v>10</v>
      </c>
      <c r="E15" s="52"/>
    </row>
    <row r="16" spans="1:5" ht="16" x14ac:dyDescent="0.2">
      <c r="A16" s="64" t="s">
        <v>145</v>
      </c>
      <c r="B16" s="64">
        <v>2</v>
      </c>
      <c r="C16" s="64"/>
      <c r="D16" s="64">
        <v>10</v>
      </c>
      <c r="E16" s="52"/>
    </row>
    <row r="17" spans="1:5" ht="16" x14ac:dyDescent="0.2">
      <c r="A17" s="64" t="s">
        <v>146</v>
      </c>
      <c r="B17" s="64">
        <v>4</v>
      </c>
      <c r="C17" s="64"/>
      <c r="D17" s="64">
        <v>20</v>
      </c>
      <c r="E17" s="52"/>
    </row>
    <row r="18" spans="1:5" ht="16" x14ac:dyDescent="0.2">
      <c r="A18" s="64" t="s">
        <v>107</v>
      </c>
      <c r="B18" s="64">
        <v>2</v>
      </c>
      <c r="C18" s="64"/>
      <c r="D18" s="64">
        <v>10</v>
      </c>
      <c r="E18" s="52"/>
    </row>
    <row r="19" spans="1:5" ht="16" x14ac:dyDescent="0.2">
      <c r="A19" s="64" t="s">
        <v>108</v>
      </c>
      <c r="B19" s="64">
        <v>2</v>
      </c>
      <c r="C19" s="64">
        <v>10</v>
      </c>
      <c r="D19" s="64"/>
      <c r="E19" s="52"/>
    </row>
    <row r="20" spans="1:5" ht="16" x14ac:dyDescent="0.2">
      <c r="A20" s="64" t="s">
        <v>147</v>
      </c>
      <c r="B20" s="64">
        <v>2</v>
      </c>
      <c r="C20" s="64">
        <v>10</v>
      </c>
      <c r="D20" s="64"/>
      <c r="E20" s="52"/>
    </row>
    <row r="21" spans="1:5" ht="16" x14ac:dyDescent="0.2">
      <c r="A21" s="64" t="s">
        <v>112</v>
      </c>
      <c r="B21" s="64">
        <v>1</v>
      </c>
      <c r="C21" s="64">
        <v>5</v>
      </c>
      <c r="D21" s="64"/>
      <c r="E21" s="52"/>
    </row>
    <row r="22" spans="1:5" ht="16" x14ac:dyDescent="0.2">
      <c r="A22" s="64" t="s">
        <v>148</v>
      </c>
      <c r="B22" s="64">
        <v>3</v>
      </c>
      <c r="C22" s="64">
        <v>15</v>
      </c>
      <c r="D22" s="64"/>
      <c r="E22" s="58"/>
    </row>
    <row r="23" spans="1:5" ht="16" x14ac:dyDescent="0.2">
      <c r="A23" s="64" t="s">
        <v>126</v>
      </c>
      <c r="B23" s="64">
        <v>5</v>
      </c>
      <c r="C23" s="64">
        <v>25</v>
      </c>
      <c r="D23" s="64"/>
      <c r="E23" s="52"/>
    </row>
    <row r="24" spans="1:5" ht="16" x14ac:dyDescent="0.2">
      <c r="A24" s="64" t="s">
        <v>70</v>
      </c>
      <c r="B24" s="64">
        <v>5</v>
      </c>
      <c r="C24" s="64">
        <v>25</v>
      </c>
      <c r="D24" s="64"/>
      <c r="E24" s="52"/>
    </row>
    <row r="25" spans="1:5" ht="16" x14ac:dyDescent="0.2">
      <c r="A25" s="64" t="s">
        <v>149</v>
      </c>
      <c r="B25" s="64">
        <v>7</v>
      </c>
      <c r="C25" s="64">
        <v>35</v>
      </c>
      <c r="D25" s="64"/>
      <c r="E25" s="52"/>
    </row>
    <row r="26" spans="1:5" ht="16" x14ac:dyDescent="0.2">
      <c r="A26" s="64" t="s">
        <v>150</v>
      </c>
      <c r="B26" s="64">
        <v>2</v>
      </c>
      <c r="C26" s="64">
        <v>10</v>
      </c>
      <c r="D26" s="64"/>
      <c r="E26" s="52"/>
    </row>
    <row r="27" spans="1:5" ht="16" x14ac:dyDescent="0.2">
      <c r="A27" s="64" t="s">
        <v>151</v>
      </c>
      <c r="B27" s="64">
        <v>1</v>
      </c>
      <c r="C27" s="64">
        <v>5</v>
      </c>
      <c r="D27" s="64"/>
      <c r="E27" s="52"/>
    </row>
    <row r="28" spans="1:5" ht="16" x14ac:dyDescent="0.2">
      <c r="A28" s="64" t="s">
        <v>67</v>
      </c>
      <c r="B28" s="64">
        <v>1</v>
      </c>
      <c r="C28" s="64">
        <v>5</v>
      </c>
      <c r="D28" s="64"/>
      <c r="E28" s="52"/>
    </row>
    <row r="29" spans="1:5" ht="16" x14ac:dyDescent="0.2">
      <c r="A29" s="64" t="s">
        <v>152</v>
      </c>
      <c r="B29" s="64">
        <v>1</v>
      </c>
      <c r="C29" s="64">
        <v>5</v>
      </c>
      <c r="D29" s="64"/>
      <c r="E29" s="52"/>
    </row>
    <row r="30" spans="1:5" ht="16" x14ac:dyDescent="0.2">
      <c r="A30" s="64" t="s">
        <v>153</v>
      </c>
      <c r="B30" s="64">
        <v>1</v>
      </c>
      <c r="C30" s="64">
        <v>5</v>
      </c>
      <c r="D30" s="64"/>
      <c r="E30" s="52"/>
    </row>
    <row r="31" spans="1:5" ht="16" x14ac:dyDescent="0.2">
      <c r="A31" s="64" t="s">
        <v>154</v>
      </c>
      <c r="B31" s="64">
        <v>1</v>
      </c>
      <c r="C31" s="64">
        <v>5</v>
      </c>
      <c r="D31" s="64"/>
      <c r="E31" s="52"/>
    </row>
    <row r="32" spans="1:5" ht="16" x14ac:dyDescent="0.2">
      <c r="A32" s="64" t="s">
        <v>155</v>
      </c>
      <c r="B32" s="64">
        <v>4</v>
      </c>
      <c r="C32" s="64">
        <v>20</v>
      </c>
      <c r="D32" s="64"/>
      <c r="E32" s="52"/>
    </row>
    <row r="33" spans="1:5" ht="16" x14ac:dyDescent="0.2">
      <c r="A33" s="64" t="s">
        <v>156</v>
      </c>
      <c r="B33" s="64">
        <v>2</v>
      </c>
      <c r="C33" s="64">
        <v>10</v>
      </c>
      <c r="D33" s="64"/>
      <c r="E33" s="52"/>
    </row>
    <row r="34" spans="1:5" ht="16" x14ac:dyDescent="0.2">
      <c r="A34" s="64" t="s">
        <v>157</v>
      </c>
      <c r="B34" s="64">
        <v>2</v>
      </c>
      <c r="C34" s="64">
        <v>10</v>
      </c>
      <c r="D34" s="64"/>
      <c r="E34" s="52"/>
    </row>
    <row r="35" spans="1:5" ht="16" x14ac:dyDescent="0.2">
      <c r="A35" s="64" t="s">
        <v>158</v>
      </c>
      <c r="B35" s="64">
        <v>5</v>
      </c>
      <c r="C35" s="64">
        <v>25</v>
      </c>
      <c r="D35" s="64"/>
      <c r="E35" s="52"/>
    </row>
    <row r="36" spans="1:5" ht="16" x14ac:dyDescent="0.2">
      <c r="A36" s="64" t="s">
        <v>159</v>
      </c>
      <c r="B36" s="64">
        <v>2</v>
      </c>
      <c r="C36" s="64">
        <v>10</v>
      </c>
      <c r="D36" s="64"/>
      <c r="E36" s="52"/>
    </row>
    <row r="37" spans="1:5" ht="16" x14ac:dyDescent="0.2">
      <c r="A37" s="64" t="s">
        <v>8</v>
      </c>
      <c r="B37" s="64">
        <v>1</v>
      </c>
      <c r="C37" s="64">
        <v>5</v>
      </c>
      <c r="D37" s="64"/>
      <c r="E37" s="52"/>
    </row>
    <row r="38" spans="1:5" ht="16" x14ac:dyDescent="0.2">
      <c r="A38" s="64" t="s">
        <v>160</v>
      </c>
      <c r="B38" s="64">
        <v>2</v>
      </c>
      <c r="C38" s="64">
        <v>10</v>
      </c>
      <c r="D38" s="64"/>
      <c r="E38" s="52"/>
    </row>
    <row r="39" spans="1:5" ht="16" x14ac:dyDescent="0.2">
      <c r="A39" s="64" t="s">
        <v>75</v>
      </c>
      <c r="B39" s="64">
        <v>2</v>
      </c>
      <c r="C39" s="64">
        <v>10</v>
      </c>
      <c r="D39" s="64"/>
      <c r="E39" s="52"/>
    </row>
    <row r="40" spans="1:5" ht="16" x14ac:dyDescent="0.2">
      <c r="A40" s="64" t="s">
        <v>71</v>
      </c>
      <c r="B40" s="64">
        <v>3</v>
      </c>
      <c r="C40" s="64">
        <v>15</v>
      </c>
      <c r="D40" s="64"/>
      <c r="E40" s="52"/>
    </row>
    <row r="41" spans="1:5" ht="16" x14ac:dyDescent="0.2">
      <c r="A41" s="64" t="s">
        <v>131</v>
      </c>
      <c r="B41" s="64">
        <v>4</v>
      </c>
      <c r="C41" s="64">
        <v>20</v>
      </c>
      <c r="D41" s="64"/>
      <c r="E41" s="52"/>
    </row>
    <row r="42" spans="1:5" ht="16" x14ac:dyDescent="0.2">
      <c r="A42" s="64" t="s">
        <v>161</v>
      </c>
      <c r="B42" s="64">
        <v>3</v>
      </c>
      <c r="C42" s="64"/>
      <c r="D42" s="64">
        <v>15</v>
      </c>
      <c r="E42" s="52"/>
    </row>
    <row r="43" spans="1:5" ht="16" x14ac:dyDescent="0.2">
      <c r="A43" s="64" t="s">
        <v>162</v>
      </c>
      <c r="B43" s="64">
        <v>2</v>
      </c>
      <c r="C43" s="64">
        <v>10</v>
      </c>
      <c r="D43" s="64"/>
      <c r="E43" s="52"/>
    </row>
    <row r="44" spans="1:5" ht="16" x14ac:dyDescent="0.2">
      <c r="A44" s="64" t="s">
        <v>133</v>
      </c>
      <c r="B44" s="64">
        <v>8</v>
      </c>
      <c r="C44" s="64"/>
      <c r="D44" s="64">
        <v>40</v>
      </c>
      <c r="E44" s="52"/>
    </row>
    <row r="45" spans="1:5" ht="16" x14ac:dyDescent="0.2">
      <c r="A45" s="64" t="s">
        <v>163</v>
      </c>
      <c r="B45" s="64">
        <v>2</v>
      </c>
      <c r="C45" s="64">
        <v>10</v>
      </c>
      <c r="D45" s="64"/>
      <c r="E45" s="52"/>
    </row>
    <row r="46" spans="1:5" ht="16" x14ac:dyDescent="0.2">
      <c r="A46" s="68" t="s">
        <v>164</v>
      </c>
      <c r="B46" s="64">
        <v>2</v>
      </c>
      <c r="C46" s="64">
        <v>10</v>
      </c>
      <c r="D46" s="64"/>
      <c r="E46" s="52"/>
    </row>
    <row r="47" spans="1:5" ht="16" x14ac:dyDescent="0.2">
      <c r="A47" s="64" t="s">
        <v>136</v>
      </c>
      <c r="B47" s="64">
        <v>2</v>
      </c>
      <c r="C47" s="64">
        <v>10</v>
      </c>
      <c r="D47" s="64"/>
      <c r="E47" s="52"/>
    </row>
    <row r="48" spans="1:5" ht="16" x14ac:dyDescent="0.2">
      <c r="A48" s="64" t="s">
        <v>165</v>
      </c>
      <c r="B48" s="64">
        <v>3</v>
      </c>
      <c r="C48" s="64">
        <v>15</v>
      </c>
      <c r="D48" s="64"/>
      <c r="E48" s="52"/>
    </row>
    <row r="49" spans="1:5" ht="16" x14ac:dyDescent="0.2">
      <c r="A49" s="64" t="s">
        <v>135</v>
      </c>
      <c r="B49" s="64">
        <v>2</v>
      </c>
      <c r="C49" s="64">
        <v>10</v>
      </c>
      <c r="D49" s="64"/>
      <c r="E49" s="52"/>
    </row>
    <row r="50" spans="1:5" ht="16" x14ac:dyDescent="0.2">
      <c r="A50" s="64" t="s">
        <v>66</v>
      </c>
      <c r="B50" s="64"/>
      <c r="C50" s="64"/>
      <c r="D50" s="64"/>
      <c r="E50" s="52"/>
    </row>
    <row r="51" spans="1:5" ht="16" x14ac:dyDescent="0.2">
      <c r="A51" s="69" t="s">
        <v>166</v>
      </c>
      <c r="B51" s="64">
        <v>2</v>
      </c>
      <c r="C51" s="64"/>
      <c r="D51" s="64"/>
      <c r="E51" s="52"/>
    </row>
    <row r="52" spans="1:5" ht="16" x14ac:dyDescent="0.2">
      <c r="A52" s="69" t="s">
        <v>16</v>
      </c>
      <c r="B52" s="64">
        <v>1</v>
      </c>
      <c r="C52" s="64"/>
      <c r="D52" s="64"/>
      <c r="E52" s="52"/>
    </row>
    <row r="53" spans="1:5" ht="16" x14ac:dyDescent="0.2">
      <c r="A53" s="64" t="s">
        <v>167</v>
      </c>
      <c r="B53" s="64">
        <v>2</v>
      </c>
      <c r="C53" s="64">
        <v>10</v>
      </c>
      <c r="D53" s="64"/>
      <c r="E53" s="52"/>
    </row>
    <row r="54" spans="1:5" ht="16" x14ac:dyDescent="0.2">
      <c r="A54" s="64" t="s">
        <v>168</v>
      </c>
      <c r="B54" s="64">
        <v>1</v>
      </c>
      <c r="C54" s="64">
        <v>5</v>
      </c>
      <c r="D54" s="64"/>
      <c r="E54" s="52"/>
    </row>
    <row r="55" spans="1:5" ht="16" x14ac:dyDescent="0.2">
      <c r="A55" s="64" t="s">
        <v>169</v>
      </c>
      <c r="B55" s="64">
        <v>1</v>
      </c>
      <c r="C55" s="64">
        <v>5</v>
      </c>
      <c r="D55" s="64"/>
      <c r="E55" s="52"/>
    </row>
    <row r="56" spans="1:5" ht="16" x14ac:dyDescent="0.2">
      <c r="A56" s="64" t="s">
        <v>170</v>
      </c>
      <c r="B56" s="64">
        <v>1</v>
      </c>
      <c r="C56" s="64">
        <v>5</v>
      </c>
      <c r="D56" s="64"/>
      <c r="E56" s="52"/>
    </row>
    <row r="57" spans="1:5" ht="16" x14ac:dyDescent="0.2">
      <c r="A57" s="64" t="s">
        <v>171</v>
      </c>
      <c r="B57" s="64">
        <v>2</v>
      </c>
      <c r="C57" s="64">
        <v>10</v>
      </c>
      <c r="D57" s="64"/>
      <c r="E57" s="52"/>
    </row>
    <row r="58" spans="1:5" x14ac:dyDescent="0.15">
      <c r="A58" s="64" t="s">
        <v>172</v>
      </c>
      <c r="B58" s="64">
        <v>2</v>
      </c>
      <c r="C58" s="64">
        <v>15</v>
      </c>
      <c r="D58" s="64"/>
    </row>
    <row r="59" spans="1:5" x14ac:dyDescent="0.15">
      <c r="A59" t="s">
        <v>72</v>
      </c>
      <c r="B59" s="70">
        <f>SUM(B7:B58)</f>
        <v>121</v>
      </c>
      <c r="C59" s="71">
        <f>SUM(C7:C58)</f>
        <v>425</v>
      </c>
      <c r="D59" s="71">
        <f>SUM(D7:D58)</f>
        <v>180</v>
      </c>
    </row>
    <row r="63" spans="1:5" x14ac:dyDescent="0.15">
      <c r="A63" t="s">
        <v>3</v>
      </c>
      <c r="B63" s="74">
        <v>605</v>
      </c>
      <c r="C63" s="73">
        <f>C59+D59</f>
        <v>605</v>
      </c>
    </row>
    <row r="67" spans="1:2" x14ac:dyDescent="0.15">
      <c r="A67" t="s">
        <v>68</v>
      </c>
      <c r="B67">
        <v>695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10"/>
  <sheetViews>
    <sheetView workbookViewId="0">
      <selection activeCell="B10" sqref="B10"/>
    </sheetView>
  </sheetViews>
  <sheetFormatPr baseColWidth="10" defaultColWidth="11.5" defaultRowHeight="13" x14ac:dyDescent="0.15"/>
  <sheetData>
    <row r="3" spans="1:2" x14ac:dyDescent="0.15">
      <c r="A3" t="s">
        <v>48</v>
      </c>
    </row>
    <row r="5" spans="1:2" x14ac:dyDescent="0.15">
      <c r="A5" s="16">
        <v>-200</v>
      </c>
    </row>
    <row r="8" spans="1:2" x14ac:dyDescent="0.15">
      <c r="A8" t="s">
        <v>68</v>
      </c>
      <c r="B8">
        <v>195</v>
      </c>
    </row>
    <row r="9" spans="1:2" x14ac:dyDescent="0.15">
      <c r="A9" t="s">
        <v>73</v>
      </c>
      <c r="B9">
        <v>0</v>
      </c>
    </row>
    <row r="10" spans="1:2" x14ac:dyDescent="0.15">
      <c r="A10" t="s">
        <v>94</v>
      </c>
      <c r="B10">
        <v>-200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2"/>
  <sheetViews>
    <sheetView workbookViewId="0">
      <selection activeCell="F27" sqref="F27"/>
    </sheetView>
  </sheetViews>
  <sheetFormatPr baseColWidth="10" defaultColWidth="8.83203125" defaultRowHeight="13" x14ac:dyDescent="0.15"/>
  <sheetData>
    <row r="2" spans="1:8" x14ac:dyDescent="0.15">
      <c r="A2" t="s">
        <v>6</v>
      </c>
    </row>
    <row r="3" spans="1:8" x14ac:dyDescent="0.15">
      <c r="F3" s="17" t="s">
        <v>2</v>
      </c>
    </row>
    <row r="4" spans="1:8" ht="14" thickBot="1" x14ac:dyDescent="0.2">
      <c r="A4" t="s">
        <v>176</v>
      </c>
    </row>
    <row r="5" spans="1:8" ht="14" thickBot="1" x14ac:dyDescent="0.2">
      <c r="F5" s="2">
        <v>20</v>
      </c>
      <c r="G5" s="3">
        <v>10</v>
      </c>
      <c r="H5" s="4">
        <f>F5*G5</f>
        <v>200</v>
      </c>
    </row>
    <row r="6" spans="1:8" ht="14" thickBot="1" x14ac:dyDescent="0.2">
      <c r="A6" s="10"/>
      <c r="B6" s="11" t="s">
        <v>0</v>
      </c>
      <c r="C6" s="12"/>
      <c r="F6" s="5">
        <v>10</v>
      </c>
      <c r="G6" s="1">
        <v>10</v>
      </c>
      <c r="H6" s="6">
        <f t="shared" ref="H6:H12" si="0">F6*G6</f>
        <v>100</v>
      </c>
    </row>
    <row r="7" spans="1:8" x14ac:dyDescent="0.15">
      <c r="A7" s="7">
        <v>100</v>
      </c>
      <c r="B7" s="8">
        <v>4</v>
      </c>
      <c r="C7" s="9">
        <f>B7*A7</f>
        <v>400</v>
      </c>
      <c r="F7" s="5">
        <v>5</v>
      </c>
      <c r="G7" s="1">
        <v>15</v>
      </c>
      <c r="H7" s="6">
        <f t="shared" si="0"/>
        <v>75</v>
      </c>
    </row>
    <row r="8" spans="1:8" x14ac:dyDescent="0.15">
      <c r="A8" s="5">
        <v>50</v>
      </c>
      <c r="B8" s="1">
        <v>102</v>
      </c>
      <c r="C8" s="9">
        <f t="shared" ref="C8:C19" si="1">B8*A8</f>
        <v>5100</v>
      </c>
      <c r="F8" s="5">
        <v>2</v>
      </c>
      <c r="G8" s="1">
        <v>50</v>
      </c>
      <c r="H8" s="6">
        <f t="shared" si="0"/>
        <v>100</v>
      </c>
    </row>
    <row r="9" spans="1:8" x14ac:dyDescent="0.15">
      <c r="A9" s="5">
        <v>20</v>
      </c>
      <c r="B9" s="1">
        <v>188</v>
      </c>
      <c r="C9" s="9">
        <f t="shared" si="1"/>
        <v>3760</v>
      </c>
      <c r="F9" s="5">
        <v>1</v>
      </c>
      <c r="G9" s="1">
        <v>50</v>
      </c>
      <c r="H9" s="6">
        <f t="shared" si="0"/>
        <v>50</v>
      </c>
    </row>
    <row r="10" spans="1:8" x14ac:dyDescent="0.15">
      <c r="A10" s="5">
        <v>10</v>
      </c>
      <c r="B10" s="1">
        <v>24</v>
      </c>
      <c r="C10" s="9">
        <f t="shared" si="1"/>
        <v>240</v>
      </c>
      <c r="F10" s="5">
        <v>0.5</v>
      </c>
      <c r="G10" s="1">
        <v>15</v>
      </c>
      <c r="H10" s="6">
        <f t="shared" si="0"/>
        <v>7.5</v>
      </c>
    </row>
    <row r="11" spans="1:8" x14ac:dyDescent="0.15">
      <c r="A11" s="5">
        <v>5</v>
      </c>
      <c r="B11" s="1">
        <v>23</v>
      </c>
      <c r="C11" s="9">
        <f t="shared" si="1"/>
        <v>115</v>
      </c>
      <c r="F11" s="5">
        <v>0.2</v>
      </c>
      <c r="G11" s="1">
        <v>10</v>
      </c>
      <c r="H11" s="6">
        <f t="shared" si="0"/>
        <v>2</v>
      </c>
    </row>
    <row r="12" spans="1:8" ht="14" thickBot="1" x14ac:dyDescent="0.2">
      <c r="A12" s="5">
        <v>2</v>
      </c>
      <c r="B12" s="1">
        <v>18</v>
      </c>
      <c r="C12" s="9">
        <f t="shared" si="1"/>
        <v>36</v>
      </c>
      <c r="F12" s="13">
        <v>0.1</v>
      </c>
      <c r="G12" s="14">
        <v>5</v>
      </c>
      <c r="H12" s="15">
        <f t="shared" si="0"/>
        <v>0.5</v>
      </c>
    </row>
    <row r="13" spans="1:8" ht="14" thickBot="1" x14ac:dyDescent="0.2">
      <c r="A13" s="5">
        <v>1</v>
      </c>
      <c r="B13" s="1">
        <v>1</v>
      </c>
      <c r="C13" s="9">
        <f t="shared" si="1"/>
        <v>1</v>
      </c>
      <c r="F13" s="18" t="s">
        <v>1</v>
      </c>
      <c r="G13" s="19"/>
      <c r="H13" s="20">
        <f>SUM(H5:H12)</f>
        <v>535</v>
      </c>
    </row>
    <row r="14" spans="1:8" x14ac:dyDescent="0.15">
      <c r="A14" s="5">
        <v>0.5</v>
      </c>
      <c r="B14" s="1">
        <v>34</v>
      </c>
      <c r="C14" s="9">
        <f t="shared" si="1"/>
        <v>17</v>
      </c>
    </row>
    <row r="15" spans="1:8" x14ac:dyDescent="0.15">
      <c r="A15" s="5">
        <v>0.2</v>
      </c>
      <c r="B15" s="1">
        <v>15</v>
      </c>
      <c r="C15" s="9">
        <f t="shared" si="1"/>
        <v>3</v>
      </c>
    </row>
    <row r="16" spans="1:8" x14ac:dyDescent="0.15">
      <c r="A16" s="5">
        <v>0.1</v>
      </c>
      <c r="B16" s="1">
        <v>4</v>
      </c>
      <c r="C16" s="9">
        <f t="shared" si="1"/>
        <v>0.4</v>
      </c>
    </row>
    <row r="17" spans="1:12" x14ac:dyDescent="0.15">
      <c r="A17" s="5">
        <v>0.05</v>
      </c>
      <c r="B17" s="1">
        <v>0</v>
      </c>
      <c r="C17" s="9">
        <f t="shared" si="1"/>
        <v>0</v>
      </c>
    </row>
    <row r="18" spans="1:12" x14ac:dyDescent="0.15">
      <c r="A18" s="5">
        <v>0.02</v>
      </c>
      <c r="B18" s="1">
        <v>0</v>
      </c>
      <c r="C18" s="9">
        <f t="shared" si="1"/>
        <v>0</v>
      </c>
    </row>
    <row r="19" spans="1:12" ht="14" thickBot="1" x14ac:dyDescent="0.2">
      <c r="A19" s="13">
        <v>0.01</v>
      </c>
      <c r="B19" s="14">
        <v>0</v>
      </c>
      <c r="C19" s="9">
        <f t="shared" si="1"/>
        <v>0</v>
      </c>
    </row>
    <row r="20" spans="1:12" ht="14" thickBot="1" x14ac:dyDescent="0.2">
      <c r="A20" s="10" t="s">
        <v>1</v>
      </c>
      <c r="B20" s="11"/>
      <c r="C20" s="12">
        <f>SUM(C7:C19)</f>
        <v>9672.4</v>
      </c>
    </row>
    <row r="22" spans="1:12" x14ac:dyDescent="0.15">
      <c r="B22" s="36"/>
    </row>
    <row r="23" spans="1:12" x14ac:dyDescent="0.15">
      <c r="J23">
        <v>90</v>
      </c>
      <c r="K23">
        <v>17</v>
      </c>
      <c r="L23">
        <f>J23*K23</f>
        <v>1530</v>
      </c>
    </row>
    <row r="24" spans="1:12" x14ac:dyDescent="0.15">
      <c r="A24" t="s">
        <v>3</v>
      </c>
      <c r="C24">
        <f>C20</f>
        <v>9672.4</v>
      </c>
    </row>
    <row r="27" spans="1:12" x14ac:dyDescent="0.15">
      <c r="C27" s="16">
        <f>C24+C25</f>
        <v>9672.4</v>
      </c>
    </row>
    <row r="29" spans="1:12" x14ac:dyDescent="0.15">
      <c r="A29" t="s">
        <v>45</v>
      </c>
      <c r="B29">
        <v>3615.8</v>
      </c>
    </row>
    <row r="30" spans="1:12" x14ac:dyDescent="0.15">
      <c r="A30" t="s">
        <v>68</v>
      </c>
      <c r="B30">
        <v>4441.2</v>
      </c>
    </row>
    <row r="32" spans="1:12" x14ac:dyDescent="0.15">
      <c r="A32" t="s">
        <v>73</v>
      </c>
      <c r="B32">
        <f>C27-B30</f>
        <v>5231.2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54"/>
  <sheetViews>
    <sheetView workbookViewId="0">
      <selection activeCell="B33" sqref="B33"/>
    </sheetView>
  </sheetViews>
  <sheetFormatPr baseColWidth="10" defaultColWidth="8.83203125" defaultRowHeight="13" x14ac:dyDescent="0.15"/>
  <cols>
    <col min="1" max="1" width="26.33203125" bestFit="1" customWidth="1"/>
    <col min="2" max="2" width="16.1640625" bestFit="1" customWidth="1"/>
    <col min="3" max="3" width="16.5" bestFit="1" customWidth="1"/>
    <col min="4" max="4" width="16" bestFit="1" customWidth="1"/>
    <col min="5" max="5" width="16.33203125" bestFit="1" customWidth="1"/>
  </cols>
  <sheetData>
    <row r="2" spans="1:6" ht="29" x14ac:dyDescent="0.15">
      <c r="A2" s="39" t="s">
        <v>77</v>
      </c>
      <c r="B2" s="40"/>
      <c r="D2" s="40" t="s">
        <v>76</v>
      </c>
      <c r="E2" s="40"/>
    </row>
    <row r="3" spans="1:6" ht="29" x14ac:dyDescent="0.15">
      <c r="A3" s="39"/>
      <c r="B3" s="40"/>
      <c r="D3" s="40"/>
      <c r="E3" s="40"/>
    </row>
    <row r="4" spans="1:6" ht="19" x14ac:dyDescent="0.2">
      <c r="A4" s="55" t="s">
        <v>5</v>
      </c>
      <c r="B4" s="55" t="s">
        <v>13</v>
      </c>
      <c r="C4" s="55" t="s">
        <v>14</v>
      </c>
      <c r="D4" s="55" t="s">
        <v>15</v>
      </c>
      <c r="E4" s="54"/>
      <c r="F4" s="41"/>
    </row>
    <row r="5" spans="1:6" ht="19" x14ac:dyDescent="0.15">
      <c r="A5" s="64" t="s">
        <v>102</v>
      </c>
      <c r="B5" s="64">
        <v>3</v>
      </c>
      <c r="C5" s="64"/>
      <c r="D5" s="64">
        <v>65</v>
      </c>
      <c r="E5" s="36" t="s">
        <v>103</v>
      </c>
      <c r="F5" s="41"/>
    </row>
    <row r="6" spans="1:6" ht="19" x14ac:dyDescent="0.15">
      <c r="A6" s="64" t="s">
        <v>104</v>
      </c>
      <c r="B6" s="64">
        <v>1</v>
      </c>
      <c r="C6" s="64">
        <v>25</v>
      </c>
      <c r="D6" s="64"/>
      <c r="E6" s="36"/>
      <c r="F6" s="41"/>
    </row>
    <row r="7" spans="1:6" ht="19" x14ac:dyDescent="0.15">
      <c r="A7" s="64" t="s">
        <v>105</v>
      </c>
      <c r="B7" s="64">
        <v>1</v>
      </c>
      <c r="C7" s="64">
        <v>20</v>
      </c>
      <c r="D7" s="64"/>
      <c r="E7" s="36"/>
      <c r="F7" s="41"/>
    </row>
    <row r="8" spans="1:6" ht="19" x14ac:dyDescent="0.15">
      <c r="A8" s="64" t="s">
        <v>106</v>
      </c>
      <c r="B8" s="64">
        <v>9</v>
      </c>
      <c r="C8" s="64"/>
      <c r="D8" s="64">
        <v>210</v>
      </c>
      <c r="E8" s="36"/>
      <c r="F8" s="41"/>
    </row>
    <row r="9" spans="1:6" ht="19" x14ac:dyDescent="0.15">
      <c r="A9" s="64" t="s">
        <v>107</v>
      </c>
      <c r="B9" s="64">
        <v>4</v>
      </c>
      <c r="C9" s="64"/>
      <c r="D9" s="64">
        <v>80</v>
      </c>
      <c r="E9" s="36"/>
      <c r="F9" s="41"/>
    </row>
    <row r="10" spans="1:6" ht="19" x14ac:dyDescent="0.15">
      <c r="A10" s="64" t="s">
        <v>108</v>
      </c>
      <c r="B10" s="64">
        <v>2</v>
      </c>
      <c r="C10" s="64"/>
      <c r="D10" s="64"/>
      <c r="E10" s="36" t="s">
        <v>109</v>
      </c>
      <c r="F10" s="41"/>
    </row>
    <row r="11" spans="1:6" ht="19" x14ac:dyDescent="0.15">
      <c r="A11" s="64" t="s">
        <v>110</v>
      </c>
      <c r="B11" s="64">
        <v>1</v>
      </c>
      <c r="C11" s="64"/>
      <c r="D11" s="64"/>
      <c r="E11" s="36" t="s">
        <v>109</v>
      </c>
      <c r="F11" s="41"/>
    </row>
    <row r="12" spans="1:6" ht="19" x14ac:dyDescent="0.15">
      <c r="A12" s="64" t="s">
        <v>111</v>
      </c>
      <c r="B12" s="64">
        <v>4</v>
      </c>
      <c r="C12" s="64"/>
      <c r="D12" s="64"/>
      <c r="E12" s="36" t="s">
        <v>109</v>
      </c>
      <c r="F12" s="41"/>
    </row>
    <row r="13" spans="1:6" ht="19" x14ac:dyDescent="0.15">
      <c r="A13" s="64" t="s">
        <v>66</v>
      </c>
      <c r="B13" s="64">
        <v>1</v>
      </c>
      <c r="C13" s="64"/>
      <c r="D13" s="64"/>
      <c r="E13" s="36" t="s">
        <v>109</v>
      </c>
      <c r="F13" s="41"/>
    </row>
    <row r="14" spans="1:6" ht="19" x14ac:dyDescent="0.15">
      <c r="A14" s="64" t="s">
        <v>112</v>
      </c>
      <c r="B14" s="64">
        <v>1</v>
      </c>
      <c r="C14" s="64">
        <v>20</v>
      </c>
      <c r="D14" s="64"/>
      <c r="E14" s="36"/>
      <c r="F14" s="41"/>
    </row>
    <row r="15" spans="1:6" ht="19" x14ac:dyDescent="0.15">
      <c r="A15" s="64" t="s">
        <v>113</v>
      </c>
      <c r="B15" s="64">
        <v>6</v>
      </c>
      <c r="C15" s="64">
        <v>80</v>
      </c>
      <c r="D15" s="64"/>
      <c r="E15" s="36" t="s">
        <v>74</v>
      </c>
      <c r="F15" s="41"/>
    </row>
    <row r="16" spans="1:6" ht="19" x14ac:dyDescent="0.15">
      <c r="A16" s="64" t="s">
        <v>10</v>
      </c>
      <c r="B16" s="64">
        <v>1</v>
      </c>
      <c r="C16" s="64"/>
      <c r="D16" s="64"/>
      <c r="E16" s="36" t="s">
        <v>109</v>
      </c>
      <c r="F16" s="41"/>
    </row>
    <row r="17" spans="1:6" ht="19" x14ac:dyDescent="0.15">
      <c r="A17" s="64" t="s">
        <v>114</v>
      </c>
      <c r="B17" s="64">
        <v>2</v>
      </c>
      <c r="C17" s="64"/>
      <c r="D17" s="64"/>
      <c r="E17" s="36" t="s">
        <v>109</v>
      </c>
      <c r="F17" s="41"/>
    </row>
    <row r="18" spans="1:6" ht="19" x14ac:dyDescent="0.15">
      <c r="A18" s="64" t="s">
        <v>115</v>
      </c>
      <c r="B18" s="64"/>
      <c r="C18" s="64"/>
      <c r="D18" s="64"/>
      <c r="E18" s="36" t="s">
        <v>116</v>
      </c>
      <c r="F18" s="41"/>
    </row>
    <row r="19" spans="1:6" ht="19" x14ac:dyDescent="0.15">
      <c r="A19" s="64" t="s">
        <v>117</v>
      </c>
      <c r="B19" s="64">
        <v>1</v>
      </c>
      <c r="C19" s="64"/>
      <c r="D19" s="64"/>
      <c r="E19" s="36" t="s">
        <v>109</v>
      </c>
      <c r="F19" s="41"/>
    </row>
    <row r="20" spans="1:6" ht="19" x14ac:dyDescent="0.15">
      <c r="A20" s="64" t="s">
        <v>118</v>
      </c>
      <c r="B20" s="64">
        <v>4</v>
      </c>
      <c r="C20" s="64">
        <v>70</v>
      </c>
      <c r="D20" s="64"/>
      <c r="E20" s="36" t="s">
        <v>119</v>
      </c>
      <c r="F20" s="41"/>
    </row>
    <row r="21" spans="1:6" ht="19" x14ac:dyDescent="0.15">
      <c r="A21" s="64" t="s">
        <v>120</v>
      </c>
      <c r="B21" s="64">
        <v>1</v>
      </c>
      <c r="C21" s="64"/>
      <c r="D21" s="64"/>
      <c r="E21" s="36" t="s">
        <v>109</v>
      </c>
      <c r="F21" s="41"/>
    </row>
    <row r="22" spans="1:6" ht="19" x14ac:dyDescent="0.15">
      <c r="A22" s="64" t="s">
        <v>121</v>
      </c>
      <c r="B22" s="64">
        <v>1</v>
      </c>
      <c r="C22" s="64">
        <v>20</v>
      </c>
      <c r="D22" s="64"/>
      <c r="E22" s="36" t="s">
        <v>109</v>
      </c>
      <c r="F22" s="41"/>
    </row>
    <row r="23" spans="1:6" ht="19" x14ac:dyDescent="0.15">
      <c r="A23" s="64" t="s">
        <v>122</v>
      </c>
      <c r="B23" s="64">
        <v>3</v>
      </c>
      <c r="C23" s="64">
        <v>20</v>
      </c>
      <c r="D23" s="64"/>
      <c r="E23" s="36" t="s">
        <v>109</v>
      </c>
      <c r="F23" s="41"/>
    </row>
    <row r="24" spans="1:6" ht="19" x14ac:dyDescent="0.15">
      <c r="A24" s="64" t="s">
        <v>123</v>
      </c>
      <c r="B24" s="64">
        <v>2</v>
      </c>
      <c r="C24" s="64"/>
      <c r="D24" s="64"/>
      <c r="E24" s="36" t="s">
        <v>109</v>
      </c>
      <c r="F24" s="41"/>
    </row>
    <row r="25" spans="1:6" ht="19" x14ac:dyDescent="0.15">
      <c r="A25" s="64" t="s">
        <v>124</v>
      </c>
      <c r="B25" s="64">
        <v>2</v>
      </c>
      <c r="C25" s="64"/>
      <c r="D25" s="64"/>
      <c r="E25" s="36" t="s">
        <v>109</v>
      </c>
      <c r="F25" s="44"/>
    </row>
    <row r="26" spans="1:6" ht="19" x14ac:dyDescent="0.15">
      <c r="A26" s="64" t="s">
        <v>40</v>
      </c>
      <c r="B26" s="64">
        <v>2</v>
      </c>
      <c r="C26" s="64">
        <v>20</v>
      </c>
      <c r="D26" s="64"/>
      <c r="E26" s="36" t="s">
        <v>125</v>
      </c>
      <c r="F26" s="44"/>
    </row>
    <row r="27" spans="1:6" ht="19" x14ac:dyDescent="0.15">
      <c r="A27" s="64" t="s">
        <v>126</v>
      </c>
      <c r="B27" s="64">
        <v>4</v>
      </c>
      <c r="C27" s="64">
        <v>80</v>
      </c>
      <c r="D27" s="64"/>
      <c r="E27" s="36"/>
      <c r="F27" s="44"/>
    </row>
    <row r="28" spans="1:6" ht="19" x14ac:dyDescent="0.15">
      <c r="A28" s="64" t="s">
        <v>127</v>
      </c>
      <c r="B28" s="64">
        <v>5</v>
      </c>
      <c r="C28" s="64">
        <v>100</v>
      </c>
      <c r="D28" s="64"/>
      <c r="E28" s="36"/>
      <c r="F28" s="44"/>
    </row>
    <row r="29" spans="1:6" ht="19" x14ac:dyDescent="0.15">
      <c r="A29" s="64" t="s">
        <v>128</v>
      </c>
      <c r="B29" s="64">
        <v>2</v>
      </c>
      <c r="C29" s="64">
        <v>40</v>
      </c>
      <c r="D29" s="64"/>
      <c r="E29" s="36"/>
      <c r="F29" s="44"/>
    </row>
    <row r="30" spans="1:6" ht="19" x14ac:dyDescent="0.15">
      <c r="A30" s="64" t="s">
        <v>129</v>
      </c>
      <c r="B30" s="64">
        <v>2</v>
      </c>
      <c r="C30" s="64">
        <v>40</v>
      </c>
      <c r="D30" s="64"/>
      <c r="E30" s="36"/>
      <c r="F30" s="44"/>
    </row>
    <row r="31" spans="1:6" ht="19" x14ac:dyDescent="0.15">
      <c r="A31" s="64" t="s">
        <v>130</v>
      </c>
      <c r="B31" s="64">
        <v>1</v>
      </c>
      <c r="C31" s="64">
        <v>20</v>
      </c>
      <c r="D31" s="64"/>
      <c r="E31" s="36"/>
      <c r="F31" s="44"/>
    </row>
    <row r="32" spans="1:6" ht="19" x14ac:dyDescent="0.15">
      <c r="A32" s="64" t="s">
        <v>131</v>
      </c>
      <c r="B32" s="64">
        <v>7</v>
      </c>
      <c r="C32" s="64">
        <v>140</v>
      </c>
      <c r="D32" s="64"/>
      <c r="E32" s="36"/>
      <c r="F32" s="44"/>
    </row>
    <row r="33" spans="1:6" ht="19" x14ac:dyDescent="0.15">
      <c r="A33" s="64" t="s">
        <v>132</v>
      </c>
      <c r="B33" s="64">
        <v>1</v>
      </c>
      <c r="C33" s="64"/>
      <c r="D33" s="64"/>
      <c r="E33" s="36" t="s">
        <v>109</v>
      </c>
      <c r="F33" s="44"/>
    </row>
    <row r="34" spans="1:6" ht="19" x14ac:dyDescent="0.15">
      <c r="A34" s="64" t="s">
        <v>133</v>
      </c>
      <c r="B34" s="64">
        <v>9</v>
      </c>
      <c r="C34" s="64"/>
      <c r="D34" s="64">
        <v>160</v>
      </c>
      <c r="E34" s="36"/>
      <c r="F34" s="44"/>
    </row>
    <row r="35" spans="1:6" ht="19" x14ac:dyDescent="0.15">
      <c r="A35" s="64" t="s">
        <v>134</v>
      </c>
      <c r="B35" s="64">
        <v>2</v>
      </c>
      <c r="C35" s="64"/>
      <c r="D35" s="64">
        <v>40</v>
      </c>
      <c r="E35" s="36"/>
      <c r="F35" s="44"/>
    </row>
    <row r="36" spans="1:6" ht="19" x14ac:dyDescent="0.15">
      <c r="A36" s="64" t="s">
        <v>135</v>
      </c>
      <c r="B36" s="64">
        <v>2</v>
      </c>
      <c r="C36" s="64">
        <v>40</v>
      </c>
      <c r="D36" s="64"/>
      <c r="E36" s="36"/>
      <c r="F36" s="41"/>
    </row>
    <row r="37" spans="1:6" ht="19" x14ac:dyDescent="0.15">
      <c r="A37" s="64" t="s">
        <v>136</v>
      </c>
      <c r="B37" s="64">
        <v>2</v>
      </c>
      <c r="C37" s="64">
        <v>40</v>
      </c>
      <c r="D37" s="64"/>
      <c r="E37" s="36"/>
      <c r="F37" s="41"/>
    </row>
    <row r="38" spans="1:6" ht="19" x14ac:dyDescent="0.15">
      <c r="A38" s="64" t="s">
        <v>137</v>
      </c>
      <c r="B38" s="64">
        <v>2</v>
      </c>
      <c r="C38" s="64">
        <v>40</v>
      </c>
      <c r="D38" s="64"/>
      <c r="E38" s="36"/>
      <c r="F38" s="41"/>
    </row>
    <row r="39" spans="1:6" ht="19" x14ac:dyDescent="0.15">
      <c r="A39" s="64" t="s">
        <v>138</v>
      </c>
      <c r="B39" s="64">
        <v>1</v>
      </c>
      <c r="C39" s="64">
        <v>20</v>
      </c>
      <c r="D39" s="64"/>
      <c r="E39" s="36"/>
      <c r="F39" s="41"/>
    </row>
    <row r="40" spans="1:6" ht="16" x14ac:dyDescent="0.2">
      <c r="A40" s="53"/>
      <c r="B40" s="53"/>
      <c r="C40" s="53"/>
      <c r="D40" s="53"/>
      <c r="E40" s="65"/>
    </row>
    <row r="41" spans="1:6" ht="16" x14ac:dyDescent="0.2">
      <c r="A41" s="59"/>
      <c r="B41" s="53"/>
      <c r="C41" s="53"/>
      <c r="D41" s="53"/>
      <c r="E41" s="65"/>
    </row>
    <row r="42" spans="1:6" ht="16" x14ac:dyDescent="0.2">
      <c r="A42" s="53"/>
      <c r="B42" s="53"/>
      <c r="C42" s="53"/>
      <c r="D42" s="53"/>
      <c r="E42" s="65"/>
    </row>
    <row r="43" spans="1:6" ht="16" x14ac:dyDescent="0.2">
      <c r="A43" s="66"/>
      <c r="B43" s="60"/>
      <c r="C43" s="60"/>
      <c r="D43" s="60"/>
      <c r="E43" s="67"/>
    </row>
    <row r="44" spans="1:6" ht="16" x14ac:dyDescent="0.2">
      <c r="A44" s="66"/>
      <c r="B44" s="60"/>
      <c r="C44" s="60"/>
      <c r="D44" s="60"/>
      <c r="E44" s="67"/>
    </row>
    <row r="46" spans="1:6" ht="20" thickBot="1" x14ac:dyDescent="0.2">
      <c r="A46" s="43" t="s">
        <v>1</v>
      </c>
      <c r="B46" s="46">
        <f>SUM(B5:B45)</f>
        <v>92</v>
      </c>
      <c r="C46" s="45">
        <f>SUM(C5:C44)</f>
        <v>835</v>
      </c>
      <c r="D46" s="45">
        <f>SUM(D5:D42)</f>
        <v>555</v>
      </c>
      <c r="E46" s="45"/>
    </row>
    <row r="49" spans="1:2" x14ac:dyDescent="0.15">
      <c r="A49" t="s">
        <v>78</v>
      </c>
      <c r="B49">
        <f>C46+D46</f>
        <v>1390</v>
      </c>
    </row>
    <row r="51" spans="1:2" x14ac:dyDescent="0.15">
      <c r="A51" t="s">
        <v>79</v>
      </c>
      <c r="B51">
        <v>1530</v>
      </c>
    </row>
    <row r="52" spans="1:2" x14ac:dyDescent="0.15">
      <c r="A52" t="s">
        <v>80</v>
      </c>
      <c r="B52">
        <v>0</v>
      </c>
    </row>
    <row r="54" spans="1:2" x14ac:dyDescent="0.15">
      <c r="A54" t="s">
        <v>78</v>
      </c>
      <c r="B54" s="16">
        <f>B49-B51-B52</f>
        <v>-140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Lotjes tombola</vt:lpstr>
      <vt:lpstr>Kaarten Bingo</vt:lpstr>
      <vt:lpstr>Inkomsten Bar Vrijdag</vt:lpstr>
      <vt:lpstr>Inschrijvingen rommelmarkt</vt:lpstr>
      <vt:lpstr>Inkomsten Bar Zaterdag</vt:lpstr>
      <vt:lpstr>Inschrijvingen ontbijt</vt:lpstr>
      <vt:lpstr>Darts</vt:lpstr>
      <vt:lpstr>Inkomsten zondag Bar</vt:lpstr>
      <vt:lpstr>Inschrijvingen BBQ</vt:lpstr>
      <vt:lpstr>Inkomsten Quiz</vt:lpstr>
      <vt:lpstr>Inkomsten Maandag Bar</vt:lpstr>
      <vt:lpstr>Inkomsten soccercup</vt:lpstr>
      <vt:lpstr>Inkomsten Dinsdag Bar</vt:lpstr>
      <vt:lpstr>TOTAAL</vt:lpstr>
    </vt:vector>
  </TitlesOfParts>
  <Company>De Lijn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Debaene</dc:creator>
  <cp:lastModifiedBy>Mario Debaene</cp:lastModifiedBy>
  <cp:lastPrinted>2018-08-28T06:38:33Z</cp:lastPrinted>
  <dcterms:created xsi:type="dcterms:W3CDTF">2016-07-20T08:30:00Z</dcterms:created>
  <dcterms:modified xsi:type="dcterms:W3CDTF">2019-08-05T17:46:23Z</dcterms:modified>
</cp:coreProperties>
</file>